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0" windowWidth="9690" windowHeight="6600" activeTab="1"/>
  </bookViews>
  <sheets>
    <sheet name="IS" sheetId="1" r:id="rId1"/>
    <sheet name="BS" sheetId="2" r:id="rId2"/>
    <sheet name="ChangesInEquity" sheetId="3" r:id="rId3"/>
    <sheet name="CFS" sheetId="4" r:id="rId4"/>
  </sheets>
  <definedNames>
    <definedName name="_xlnm.Print_Area" localSheetId="1">'BS'!$A$1:$G$115</definedName>
    <definedName name="_xlnm.Print_Area" localSheetId="2">'ChangesInEquity'!$B$2:$F$67</definedName>
    <definedName name="_xlnm.Print_Area" localSheetId="0">'IS'!$A$1:$G$67</definedName>
    <definedName name="_xlnm.Print_Titles" localSheetId="1">'BS'!$7:$12</definedName>
    <definedName name="_xlnm.Print_Titles" localSheetId="3">'CFS'!$8:$12</definedName>
    <definedName name="Z_4756E03C_B02E_4EAB_AF49_70AF09A0A16A_.wvu.PrintArea" localSheetId="1" hidden="1">'BS'!$A$1:$G$115</definedName>
    <definedName name="Z_4756E03C_B02E_4EAB_AF49_70AF09A0A16A_.wvu.PrintArea" localSheetId="2" hidden="1">'ChangesInEquity'!$B$2:$F$67</definedName>
    <definedName name="Z_4756E03C_B02E_4EAB_AF49_70AF09A0A16A_.wvu.PrintArea" localSheetId="0" hidden="1">'IS'!$A$1:$G$67</definedName>
    <definedName name="Z_4756E03C_B02E_4EAB_AF49_70AF09A0A16A_.wvu.PrintTitles" localSheetId="1" hidden="1">'BS'!$7:$12</definedName>
    <definedName name="Z_4756E03C_B02E_4EAB_AF49_70AF09A0A16A_.wvu.PrintTitles" localSheetId="3" hidden="1">'CFS'!$8:$12</definedName>
    <definedName name="Z_FF167BA1_D85C_41F7_96BB_4D432E7FC0A1_.wvu.PrintArea" localSheetId="1" hidden="1">'BS'!$A$1:$G$115</definedName>
    <definedName name="Z_FF167BA1_D85C_41F7_96BB_4D432E7FC0A1_.wvu.PrintArea" localSheetId="2" hidden="1">'ChangesInEquity'!$B$2:$F$67</definedName>
    <definedName name="Z_FF167BA1_D85C_41F7_96BB_4D432E7FC0A1_.wvu.PrintArea" localSheetId="0" hidden="1">'IS'!$A$1:$G$67</definedName>
    <definedName name="Z_FF167BA1_D85C_41F7_96BB_4D432E7FC0A1_.wvu.PrintTitles" localSheetId="1" hidden="1">'BS'!$7:$12</definedName>
    <definedName name="Z_FF167BA1_D85C_41F7_96BB_4D432E7FC0A1_.wvu.PrintTitles" localSheetId="3" hidden="1">'CFS'!$8:$12</definedName>
  </definedNames>
  <calcPr fullCalcOnLoad="1"/>
</workbook>
</file>

<file path=xl/sharedStrings.xml><?xml version="1.0" encoding="utf-8"?>
<sst xmlns="http://schemas.openxmlformats.org/spreadsheetml/2006/main" count="181" uniqueCount="143">
  <si>
    <t>RM'000</t>
  </si>
  <si>
    <t xml:space="preserve">Current </t>
  </si>
  <si>
    <t>quarter ended</t>
  </si>
  <si>
    <t>Comparative</t>
  </si>
  <si>
    <t>Cumulative</t>
  </si>
  <si>
    <t>to date</t>
  </si>
  <si>
    <t>Note</t>
  </si>
  <si>
    <t>Revenue</t>
  </si>
  <si>
    <t>Other operating income</t>
  </si>
  <si>
    <t>Income tax expense</t>
  </si>
  <si>
    <t xml:space="preserve">   of RM1.00 each (sen)</t>
  </si>
  <si>
    <t>ASSETS</t>
  </si>
  <si>
    <t>Property, plant and equipment</t>
  </si>
  <si>
    <t xml:space="preserve">Current Assets </t>
  </si>
  <si>
    <t>Inventories</t>
  </si>
  <si>
    <t>Other receivables and prepaid expenses</t>
  </si>
  <si>
    <t>Cash and bank balances</t>
  </si>
  <si>
    <t>Current Liabilities</t>
  </si>
  <si>
    <t>Trade payables</t>
  </si>
  <si>
    <t>Other payables and accrued expenses</t>
  </si>
  <si>
    <t>Short-term borrowings</t>
  </si>
  <si>
    <t>Tax liabilities</t>
  </si>
  <si>
    <t>Deferred tax liabilities</t>
  </si>
  <si>
    <t>Reserves</t>
  </si>
  <si>
    <t>Adjustments for:</t>
  </si>
  <si>
    <t xml:space="preserve">   Depreciation of property, plant and equipment</t>
  </si>
  <si>
    <t xml:space="preserve">   Allowance for doubtful debts no longer required</t>
  </si>
  <si>
    <t xml:space="preserve">   Interest income</t>
  </si>
  <si>
    <t>Income tax paid</t>
  </si>
  <si>
    <t>Interest received</t>
  </si>
  <si>
    <t>Purchase of property, plant and equipment</t>
  </si>
  <si>
    <t>Cash and cash equivalents comprise:</t>
  </si>
  <si>
    <t>Less : Non cash and cash equivalents</t>
  </si>
  <si>
    <t>Fixed deposits with licensed banks</t>
  </si>
  <si>
    <t>Fixed deposits pledged with licensed banks</t>
  </si>
  <si>
    <t>Share</t>
  </si>
  <si>
    <t>Capital</t>
  </si>
  <si>
    <t>B5</t>
  </si>
  <si>
    <t>B13</t>
  </si>
  <si>
    <t>As of</t>
  </si>
  <si>
    <t>B9</t>
  </si>
  <si>
    <t xml:space="preserve">   doubtful debts)</t>
  </si>
  <si>
    <t>(Forward)</t>
  </si>
  <si>
    <t xml:space="preserve">WOODLANDOR HOLDINGS BERHAD </t>
  </si>
  <si>
    <t xml:space="preserve">(The Condensed Consolidated Cash Flow Statement should be read in conjunction with the annual </t>
  </si>
  <si>
    <t>Changes in working capital :</t>
  </si>
  <si>
    <t xml:space="preserve">   Net change in current assets</t>
  </si>
  <si>
    <t xml:space="preserve">   Net change in current liabilities</t>
  </si>
  <si>
    <t>Operating expenses</t>
  </si>
  <si>
    <t>Interest expense</t>
  </si>
  <si>
    <t>Interest income</t>
  </si>
  <si>
    <t>(Incorporated in Malaysia)                              (Company No.376693-D)</t>
  </si>
  <si>
    <t xml:space="preserve">      - Basic</t>
  </si>
  <si>
    <t xml:space="preserve">      - Diluted</t>
  </si>
  <si>
    <t>31 December</t>
  </si>
  <si>
    <t xml:space="preserve">   Interest expense</t>
  </si>
  <si>
    <t>Interest expense paid</t>
  </si>
  <si>
    <t>Long-term borrowings</t>
  </si>
  <si>
    <t>Amount due from customers for contract work</t>
  </si>
  <si>
    <t>Tax refunded</t>
  </si>
  <si>
    <t>-</t>
  </si>
  <si>
    <t>Land held for property development</t>
  </si>
  <si>
    <t xml:space="preserve">Trade receivables (net of allowance for </t>
  </si>
  <si>
    <t>For the</t>
  </si>
  <si>
    <t xml:space="preserve">   Amortisation of intangible assets</t>
  </si>
  <si>
    <t>Intangible asset</t>
  </si>
  <si>
    <t>Premium</t>
  </si>
  <si>
    <t>Investment properties</t>
  </si>
  <si>
    <t>Non-Current Assets</t>
  </si>
  <si>
    <t>TOTAL ASSETS</t>
  </si>
  <si>
    <t>EQUITY AND LIABILITIES</t>
  </si>
  <si>
    <t>Equity attributable to equity holders of the parent</t>
  </si>
  <si>
    <t>Minority interest</t>
  </si>
  <si>
    <t>Total equity</t>
  </si>
  <si>
    <t>Total Liabilities</t>
  </si>
  <si>
    <t>TOTAL EQUITY AND LIABILITIES</t>
  </si>
  <si>
    <t>Attributable to:</t>
  </si>
  <si>
    <t>Equity holders of the parent</t>
  </si>
  <si>
    <t>Minority interests</t>
  </si>
  <si>
    <t>Shareholders'</t>
  </si>
  <si>
    <t>Equity</t>
  </si>
  <si>
    <t>Non-current assets classified as held for sale</t>
  </si>
  <si>
    <t>Deposits with licensed banks</t>
  </si>
  <si>
    <t>Total Current Assets</t>
  </si>
  <si>
    <t>Total Non-Current Assets</t>
  </si>
  <si>
    <t>Total Current Liabilities</t>
  </si>
  <si>
    <t>Total Long-Term and Deferred Liabilities</t>
  </si>
  <si>
    <t>Share capital</t>
  </si>
  <si>
    <t>Non distributable reserve -</t>
  </si>
  <si>
    <t>Note:</t>
  </si>
  <si>
    <t>B7</t>
  </si>
  <si>
    <t xml:space="preserve">(The Condensed Consolidated Income Statement should be read in conjunction with the annual audited financial </t>
  </si>
  <si>
    <t xml:space="preserve">(The Condensed Consolidated Balance Sheet should be read in conjunction with the annual audited </t>
  </si>
  <si>
    <t xml:space="preserve">(The Condensed Consolidated Statement of Changes In Equity should be read in conjunction with the annual audited </t>
  </si>
  <si>
    <t>Proceeds from disposal of non-current assets classified as held for sale</t>
  </si>
  <si>
    <t>Balance as of 1 January 2009</t>
  </si>
  <si>
    <t xml:space="preserve">   Allowance for slow moving inventories no longer required</t>
  </si>
  <si>
    <t>Increase in fixed deposits pledged with licensed banks</t>
  </si>
  <si>
    <t>Accumulated Loss</t>
  </si>
  <si>
    <t xml:space="preserve"> </t>
  </si>
  <si>
    <t>Net assets per share (RM)</t>
  </si>
  <si>
    <t>Deferred tax assets</t>
  </si>
  <si>
    <t xml:space="preserve">   Gain on disposal of non-current assets classified as held for sale</t>
  </si>
  <si>
    <t>Long-term and Deferred Liabilities</t>
  </si>
  <si>
    <t xml:space="preserve"> financial statements for the year ended 31 December 2009)</t>
  </si>
  <si>
    <t xml:space="preserve"> statements for the year ended 31 December 2009)</t>
  </si>
  <si>
    <t>Balance as of 1 January 2010</t>
  </si>
  <si>
    <t>CASH AND CASH EQUIVALENTS AT BEGINNING OF PERIOD</t>
  </si>
  <si>
    <t>CASH AND CASH EQUIVALENTS AT END OF PERIOD</t>
  </si>
  <si>
    <t>Profit from operations</t>
  </si>
  <si>
    <t>period ended</t>
  </si>
  <si>
    <t>audited financial statements for the year ended 31 December 2009)</t>
  </si>
  <si>
    <t>Other investments available for sale</t>
  </si>
  <si>
    <t>Effects of applying FRS 139</t>
  </si>
  <si>
    <t>As previously reported</t>
  </si>
  <si>
    <t>As restated</t>
  </si>
  <si>
    <t>Amount due to customers for contract work</t>
  </si>
  <si>
    <t>Net profit for the period</t>
  </si>
  <si>
    <t>Purchase of investment properties</t>
  </si>
  <si>
    <t>CASH FLOWS FROM/(USED IN) OPERATING ACTIVITIES</t>
  </si>
  <si>
    <t>Operating Profit Before Working Capital Changes</t>
  </si>
  <si>
    <t xml:space="preserve">Net Cash (Used In)/From Operating Activities </t>
  </si>
  <si>
    <t>CASH FLOWS FROM/(USED IN) INVESTING ACTIVITIES</t>
  </si>
  <si>
    <t>CASH FLOWS FROM/(USED IN) FINANCING ACTIVITIES</t>
  </si>
  <si>
    <t>Net proceeds from/(repayment of) term loans</t>
  </si>
  <si>
    <t>Net proceeds from/(payment) of hire-purchase obligations</t>
  </si>
  <si>
    <t>Increase/(Decrease) in short-term borrowings</t>
  </si>
  <si>
    <t>Net Cash From/(Used In) Financing Activities</t>
  </si>
  <si>
    <t xml:space="preserve">Fully diluted earnings per share for the current quarter has not been disclosed as the average exercise price of the share options granted pursuant to the ESOS is above the average fair value of the Company’s shares during the current quarter. The potential effect of the conversion of such options would be anti-dilutive. </t>
  </si>
  <si>
    <t>Condensed Consolidated Income Statement for the period ended 30 September 2010</t>
  </si>
  <si>
    <t>9 months</t>
  </si>
  <si>
    <t>30 September</t>
  </si>
  <si>
    <t>Condensed Consolidated Statement of Changes In Equity for the period ended 30 September 2010</t>
  </si>
  <si>
    <t>Condensed Consolidated Cash Flow Statement for the period ended 30 September 2010</t>
  </si>
  <si>
    <t>Profit before tax</t>
  </si>
  <si>
    <t>Earnings per ordinary share</t>
  </si>
  <si>
    <t>Balance as of 30 September 2010</t>
  </si>
  <si>
    <t>Balance as of 30 September 2009</t>
  </si>
  <si>
    <t xml:space="preserve">   Allowance for doubtful debts</t>
  </si>
  <si>
    <t>Cash Generated From Operations</t>
  </si>
  <si>
    <t>Net Cash (Used In)/From Investing Activities</t>
  </si>
  <si>
    <t>NET INCREASE IN CASH AND CASH EQUIVALENTS</t>
  </si>
  <si>
    <t>Condensed Consolidated Balance Sheet as of 30 September 2010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</si>
</sst>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0_);_(* \(#,##0.0\);_(* &quot;-&quot;??_);_(@_)"/>
    <numFmt numFmtId="173" formatCode="_(* #,##0_);_(* \(#,##0\);_(* &quot;-&quot;??_);_(@_)"/>
    <numFmt numFmtId="174" formatCode="_(* #,##0.0_);_(* \(#,##0.0\);_(* &quot;-&quot;?_);_(@_)"/>
    <numFmt numFmtId="175" formatCode="0.0%"/>
    <numFmt numFmtId="176" formatCode="0.00000000"/>
    <numFmt numFmtId="177" formatCode="0.0000000"/>
    <numFmt numFmtId="178" formatCode="0.000000"/>
    <numFmt numFmtId="179" formatCode="0.00000"/>
    <numFmt numFmtId="180" formatCode="0.0000"/>
    <numFmt numFmtId="181" formatCode="0.000"/>
    <numFmt numFmtId="182" formatCode="_(* #,##0.000_);_(* \(#,##0.000\);_(* &quot;-&quot;??_);_(@_)"/>
    <numFmt numFmtId="183" formatCode="_(* #,##0.0000_);_(* \(#,##0.0000\);_(* &quot;-&quot;??_);_(@_)"/>
  </numFmts>
  <fonts count="29">
    <font>
      <sz val="10"/>
      <name val="Arial"/>
      <family val="0"/>
    </font>
    <font>
      <i/>
      <sz val="16"/>
      <name val="Arial Rounded MT Bold"/>
      <family val="2"/>
    </font>
    <font>
      <i/>
      <sz val="12"/>
      <name val="Arial Rounded MT Bold"/>
      <family val="2"/>
    </font>
    <font>
      <b/>
      <sz val="10"/>
      <name val="Arial"/>
      <family val="2"/>
    </font>
    <font>
      <i/>
      <sz val="10"/>
      <name val="Arial Rounded MT Bold"/>
      <family val="2"/>
    </font>
    <font>
      <i/>
      <sz val="9"/>
      <name val="Arial"/>
      <family val="2"/>
    </font>
    <font>
      <sz val="16"/>
      <name val="Times New Roman"/>
      <family val="1"/>
    </font>
    <font>
      <sz val="9"/>
      <name val="Times New Roman"/>
      <family val="1"/>
    </font>
    <font>
      <sz val="9"/>
      <name val="Arial Rounded MT Bold"/>
      <family val="2"/>
    </font>
    <font>
      <b/>
      <i/>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59">
    <xf numFmtId="0" fontId="0" fillId="0" borderId="0" xfId="0" applyAlignment="1">
      <alignment/>
    </xf>
    <xf numFmtId="173" fontId="0" fillId="0" borderId="0" xfId="42" applyNumberFormat="1" applyFont="1"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1" fillId="0" borderId="0" xfId="0" applyFont="1" applyFill="1" applyAlignment="1">
      <alignment/>
    </xf>
    <xf numFmtId="0" fontId="4" fillId="0" borderId="0" xfId="0" applyFont="1" applyFill="1" applyAlignment="1" quotePrefix="1">
      <alignment/>
    </xf>
    <xf numFmtId="0" fontId="0" fillId="0" borderId="0" xfId="0" applyFill="1" applyBorder="1" applyAlignment="1">
      <alignment/>
    </xf>
    <xf numFmtId="0" fontId="7" fillId="0" borderId="0" xfId="0" applyFont="1" applyFill="1" applyAlignment="1" quotePrefix="1">
      <alignment/>
    </xf>
    <xf numFmtId="0" fontId="3" fillId="0" borderId="0" xfId="0" applyFont="1" applyFill="1" applyAlignment="1">
      <alignment horizontal="right"/>
    </xf>
    <xf numFmtId="173" fontId="0" fillId="0" borderId="0" xfId="0" applyNumberFormat="1" applyFill="1" applyBorder="1" applyAlignment="1">
      <alignment/>
    </xf>
    <xf numFmtId="0" fontId="3" fillId="0" borderId="0" xfId="0" applyFont="1" applyFill="1" applyAlignment="1">
      <alignment horizontal="center"/>
    </xf>
    <xf numFmtId="0" fontId="0" fillId="0" borderId="0" xfId="0" applyFill="1" applyAlignment="1">
      <alignment horizontal="center"/>
    </xf>
    <xf numFmtId="173" fontId="0" fillId="0" borderId="0" xfId="42" applyNumberFormat="1" applyFont="1" applyFill="1" applyAlignment="1">
      <alignment/>
    </xf>
    <xf numFmtId="173" fontId="0" fillId="0" borderId="10" xfId="42" applyNumberFormat="1" applyFont="1" applyFill="1" applyBorder="1" applyAlignment="1">
      <alignment/>
    </xf>
    <xf numFmtId="0" fontId="0" fillId="0" borderId="0" xfId="0" applyFill="1" applyAlignment="1" quotePrefix="1">
      <alignment/>
    </xf>
    <xf numFmtId="173" fontId="0" fillId="0" borderId="11" xfId="42" applyNumberFormat="1" applyFont="1" applyFill="1" applyBorder="1" applyAlignment="1">
      <alignment/>
    </xf>
    <xf numFmtId="0" fontId="5" fillId="0" borderId="0" xfId="0" applyFont="1" applyFill="1" applyAlignment="1">
      <alignment/>
    </xf>
    <xf numFmtId="43" fontId="0" fillId="0" borderId="0" xfId="42" applyFont="1" applyFill="1" applyAlignment="1">
      <alignment/>
    </xf>
    <xf numFmtId="0" fontId="8" fillId="0" borderId="0" xfId="0" applyFont="1" applyFill="1" applyAlignment="1">
      <alignment/>
    </xf>
    <xf numFmtId="173" fontId="0" fillId="0" borderId="0" xfId="0" applyNumberFormat="1" applyFill="1" applyAlignment="1">
      <alignment/>
    </xf>
    <xf numFmtId="10" fontId="0" fillId="0" borderId="0" xfId="59" applyNumberFormat="1" applyFill="1" applyBorder="1" applyAlignment="1">
      <alignment horizontal="center"/>
    </xf>
    <xf numFmtId="173" fontId="0" fillId="0" borderId="0" xfId="42" applyNumberFormat="1" applyFill="1" applyBorder="1" applyAlignment="1">
      <alignment/>
    </xf>
    <xf numFmtId="173" fontId="0" fillId="0" borderId="0" xfId="42" applyNumberFormat="1" applyFont="1" applyFill="1" applyBorder="1" applyAlignment="1">
      <alignment/>
    </xf>
    <xf numFmtId="0" fontId="0" fillId="0" borderId="0" xfId="0" applyFont="1" applyFill="1" applyAlignment="1">
      <alignment/>
    </xf>
    <xf numFmtId="10" fontId="0" fillId="0" borderId="0" xfId="59" applyNumberFormat="1" applyFont="1" applyFill="1" applyBorder="1" applyAlignment="1">
      <alignment horizontal="center"/>
    </xf>
    <xf numFmtId="173" fontId="0" fillId="0" borderId="0" xfId="42" applyNumberFormat="1" applyFont="1" applyFill="1" applyBorder="1" applyAlignment="1" quotePrefix="1">
      <alignment horizontal="right"/>
    </xf>
    <xf numFmtId="9" fontId="0" fillId="0" borderId="0" xfId="59" applyFont="1" applyFill="1" applyAlignment="1">
      <alignment/>
    </xf>
    <xf numFmtId="173" fontId="0" fillId="0" borderId="0" xfId="59" applyNumberFormat="1" applyFont="1" applyFill="1" applyAlignment="1">
      <alignment/>
    </xf>
    <xf numFmtId="0" fontId="3" fillId="0" borderId="0" xfId="0" applyFont="1" applyFill="1" applyAlignment="1">
      <alignment horizontal="left"/>
    </xf>
    <xf numFmtId="43" fontId="0" fillId="0" borderId="0" xfId="59" applyNumberFormat="1" applyFont="1" applyFill="1" applyAlignment="1">
      <alignment/>
    </xf>
    <xf numFmtId="0" fontId="0" fillId="0" borderId="0" xfId="0" applyFill="1" applyAlignment="1">
      <alignment horizontal="right"/>
    </xf>
    <xf numFmtId="0" fontId="9" fillId="0" borderId="0" xfId="0" applyFont="1" applyFill="1" applyAlignment="1">
      <alignment horizontal="right" wrapText="1"/>
    </xf>
    <xf numFmtId="37" fontId="0" fillId="0" borderId="0" xfId="0" applyNumberFormat="1" applyFill="1" applyAlignment="1">
      <alignment/>
    </xf>
    <xf numFmtId="16" fontId="0" fillId="0" borderId="0" xfId="0" applyNumberFormat="1" applyFill="1" applyAlignment="1" quotePrefix="1">
      <alignment/>
    </xf>
    <xf numFmtId="0" fontId="3" fillId="0" borderId="0" xfId="0" applyFont="1" applyFill="1" applyAlignment="1" quotePrefix="1">
      <alignment horizontal="right"/>
    </xf>
    <xf numFmtId="16" fontId="3" fillId="0" borderId="0" xfId="0" applyNumberFormat="1" applyFont="1" applyFill="1" applyAlignment="1" quotePrefix="1">
      <alignment horizontal="right"/>
    </xf>
    <xf numFmtId="173" fontId="0" fillId="0" borderId="12" xfId="42" applyNumberFormat="1" applyFont="1" applyFill="1" applyBorder="1" applyAlignment="1">
      <alignment/>
    </xf>
    <xf numFmtId="43" fontId="0" fillId="0" borderId="0" xfId="42" applyNumberFormat="1" applyFont="1" applyFill="1" applyAlignment="1">
      <alignment/>
    </xf>
    <xf numFmtId="173" fontId="0" fillId="0" borderId="0" xfId="42" applyNumberFormat="1" applyFont="1" applyFill="1" applyBorder="1" applyAlignment="1">
      <alignment horizontal="right"/>
    </xf>
    <xf numFmtId="173" fontId="0" fillId="0" borderId="0" xfId="42" applyNumberFormat="1" applyFont="1" applyFill="1" applyBorder="1" applyAlignment="1">
      <alignment horizontal="right"/>
    </xf>
    <xf numFmtId="183" fontId="0" fillId="0" borderId="0" xfId="42" applyNumberFormat="1" applyFont="1" applyFill="1" applyAlignment="1">
      <alignment/>
    </xf>
    <xf numFmtId="0" fontId="3" fillId="0" borderId="0" xfId="0" applyNumberFormat="1" applyFont="1" applyFill="1" applyAlignment="1">
      <alignment horizontal="right"/>
    </xf>
    <xf numFmtId="173" fontId="0" fillId="0" borderId="0" xfId="42" applyNumberFormat="1" applyFill="1" applyAlignment="1">
      <alignment/>
    </xf>
    <xf numFmtId="173" fontId="0" fillId="0" borderId="12" xfId="42" applyNumberFormat="1" applyFill="1" applyBorder="1" applyAlignment="1">
      <alignment/>
    </xf>
    <xf numFmtId="173" fontId="0" fillId="0" borderId="10" xfId="42" applyNumberFormat="1" applyFill="1" applyBorder="1" applyAlignment="1">
      <alignment/>
    </xf>
    <xf numFmtId="173" fontId="0" fillId="0" borderId="11" xfId="42" applyNumberFormat="1" applyFill="1" applyBorder="1" applyAlignment="1">
      <alignment/>
    </xf>
    <xf numFmtId="43" fontId="0" fillId="0" borderId="12" xfId="42" applyNumberFormat="1" applyFill="1" applyBorder="1" applyAlignment="1">
      <alignment/>
    </xf>
    <xf numFmtId="2" fontId="0" fillId="0" borderId="0" xfId="0" applyNumberFormat="1" applyFill="1" applyAlignment="1">
      <alignment/>
    </xf>
    <xf numFmtId="173" fontId="0" fillId="0" borderId="13" xfId="42" applyNumberFormat="1" applyFont="1" applyFill="1" applyBorder="1" applyAlignment="1">
      <alignment/>
    </xf>
    <xf numFmtId="173" fontId="0" fillId="0" borderId="14" xfId="42" applyNumberFormat="1" applyFont="1" applyFill="1" applyBorder="1" applyAlignment="1">
      <alignment/>
    </xf>
    <xf numFmtId="173" fontId="0" fillId="0" borderId="15" xfId="42" applyNumberFormat="1" applyFont="1" applyFill="1" applyBorder="1" applyAlignment="1">
      <alignment/>
    </xf>
    <xf numFmtId="173" fontId="0" fillId="0" borderId="16" xfId="42" applyNumberFormat="1" applyFont="1" applyFill="1" applyBorder="1" applyAlignment="1">
      <alignment/>
    </xf>
    <xf numFmtId="39" fontId="0" fillId="0" borderId="0" xfId="42" applyNumberFormat="1" applyFont="1" applyFill="1" applyAlignment="1">
      <alignment/>
    </xf>
    <xf numFmtId="173" fontId="0" fillId="0" borderId="0" xfId="42" applyNumberFormat="1" applyFill="1" applyAlignment="1">
      <alignment/>
    </xf>
    <xf numFmtId="0" fontId="0" fillId="0" borderId="0" xfId="0" applyFont="1" applyFill="1" applyAlignment="1">
      <alignment horizontal="justify" vertical="top" wrapText="1"/>
    </xf>
    <xf numFmtId="0" fontId="2" fillId="0" borderId="0" xfId="0" applyFont="1" applyFill="1" applyAlignment="1">
      <alignment horizontal="left"/>
    </xf>
    <xf numFmtId="0" fontId="3"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72"/>
  <sheetViews>
    <sheetView showGridLines="0" zoomScalePageLayoutView="0" workbookViewId="0" topLeftCell="A1">
      <selection activeCell="D11" sqref="D11"/>
    </sheetView>
  </sheetViews>
  <sheetFormatPr defaultColWidth="9.140625" defaultRowHeight="12.75"/>
  <cols>
    <col min="1" max="1" width="4.7109375" style="4" customWidth="1"/>
    <col min="2" max="2" width="32.7109375" style="4" customWidth="1"/>
    <col min="3" max="3" width="5.7109375" style="4" customWidth="1"/>
    <col min="4" max="7" width="14.7109375" style="4" customWidth="1"/>
    <col min="8" max="9" width="9.140625" style="4" customWidth="1"/>
    <col min="10" max="10" width="11.28125" style="4" bestFit="1" customWidth="1"/>
    <col min="11" max="16384" width="9.140625" style="4" customWidth="1"/>
  </cols>
  <sheetData>
    <row r="1" spans="2:6" ht="20.25">
      <c r="B1" s="5" t="s">
        <v>43</v>
      </c>
      <c r="C1" s="6"/>
      <c r="F1" s="7"/>
    </row>
    <row r="2" spans="2:6" ht="19.5">
      <c r="B2" s="9" t="s">
        <v>51</v>
      </c>
      <c r="C2" s="6"/>
      <c r="F2" s="7"/>
    </row>
    <row r="4" spans="2:7" ht="15">
      <c r="B4" s="57" t="s">
        <v>129</v>
      </c>
      <c r="C4" s="57"/>
      <c r="D4" s="57"/>
      <c r="E4" s="57"/>
      <c r="F4" s="57"/>
      <c r="G4" s="57"/>
    </row>
    <row r="5" spans="2:3" ht="15">
      <c r="B5" s="20"/>
      <c r="C5" s="3"/>
    </row>
    <row r="7" spans="3:7" ht="12.75">
      <c r="C7" s="2"/>
      <c r="D7" s="36">
        <v>2010</v>
      </c>
      <c r="E7" s="36">
        <v>2009</v>
      </c>
      <c r="F7" s="10">
        <f>+D7</f>
        <v>2010</v>
      </c>
      <c r="G7" s="10">
        <f>+E7</f>
        <v>2009</v>
      </c>
    </row>
    <row r="8" spans="3:10" ht="12.75">
      <c r="C8" s="2"/>
      <c r="D8" s="10" t="s">
        <v>1</v>
      </c>
      <c r="E8" s="10" t="s">
        <v>3</v>
      </c>
      <c r="F8" s="10" t="s">
        <v>130</v>
      </c>
      <c r="G8" s="10" t="str">
        <f>+F8</f>
        <v>9 months</v>
      </c>
      <c r="I8" s="10"/>
      <c r="J8" s="10"/>
    </row>
    <row r="9" spans="3:7" ht="12.75">
      <c r="C9" s="2"/>
      <c r="D9" s="10" t="s">
        <v>2</v>
      </c>
      <c r="E9" s="10" t="s">
        <v>2</v>
      </c>
      <c r="F9" s="10" t="s">
        <v>4</v>
      </c>
      <c r="G9" s="10" t="s">
        <v>4</v>
      </c>
    </row>
    <row r="10" spans="3:7" ht="12.75">
      <c r="C10" s="2"/>
      <c r="D10" s="37" t="s">
        <v>131</v>
      </c>
      <c r="E10" s="37" t="str">
        <f>+D10</f>
        <v>30 September</v>
      </c>
      <c r="F10" s="10" t="s">
        <v>5</v>
      </c>
      <c r="G10" s="10" t="s">
        <v>5</v>
      </c>
    </row>
    <row r="11" spans="3:10" ht="12.75">
      <c r="C11" s="12" t="s">
        <v>6</v>
      </c>
      <c r="D11" s="10" t="s">
        <v>0</v>
      </c>
      <c r="E11" s="10" t="s">
        <v>0</v>
      </c>
      <c r="F11" s="10" t="s">
        <v>0</v>
      </c>
      <c r="G11" s="10" t="s">
        <v>0</v>
      </c>
      <c r="H11" s="30"/>
      <c r="J11" s="30"/>
    </row>
    <row r="12" spans="3:10" ht="12.75">
      <c r="C12" s="12"/>
      <c r="D12" s="10"/>
      <c r="E12" s="10"/>
      <c r="F12" s="10"/>
      <c r="G12" s="10"/>
      <c r="H12" s="30"/>
      <c r="J12" s="30"/>
    </row>
    <row r="13" ht="12.75">
      <c r="C13" s="13"/>
    </row>
    <row r="14" spans="2:11" ht="12.75">
      <c r="B14" s="4" t="s">
        <v>7</v>
      </c>
      <c r="C14" s="13"/>
      <c r="D14" s="14">
        <f>F14-16723</f>
        <v>8156</v>
      </c>
      <c r="E14" s="14">
        <f>G14-18836</f>
        <v>8078</v>
      </c>
      <c r="F14" s="14">
        <v>24879</v>
      </c>
      <c r="G14" s="14">
        <v>26914</v>
      </c>
      <c r="H14" s="21"/>
      <c r="I14" s="21"/>
      <c r="J14" s="29"/>
      <c r="K14" s="28"/>
    </row>
    <row r="15" spans="3:10" ht="12.75">
      <c r="C15" s="13"/>
      <c r="D15" s="14"/>
      <c r="E15" s="55"/>
      <c r="F15" s="14"/>
      <c r="G15" s="55"/>
      <c r="H15" s="21"/>
      <c r="I15" s="29"/>
      <c r="J15" s="29"/>
    </row>
    <row r="16" spans="3:10" ht="12.75">
      <c r="C16" s="13"/>
      <c r="D16" s="14"/>
      <c r="E16" s="55"/>
      <c r="F16" s="14"/>
      <c r="G16" s="55"/>
      <c r="H16" s="21"/>
      <c r="I16" s="29"/>
      <c r="J16" s="29"/>
    </row>
    <row r="17" spans="2:11" ht="12.75">
      <c r="B17" s="4" t="s">
        <v>48</v>
      </c>
      <c r="C17" s="13"/>
      <c r="D17" s="14">
        <f>F17+16803</f>
        <v>-7873</v>
      </c>
      <c r="E17" s="14">
        <f>G17+19027</f>
        <v>-8094</v>
      </c>
      <c r="F17" s="14">
        <f>-25255-F23</f>
        <v>-24676</v>
      </c>
      <c r="G17" s="55">
        <v>-27121</v>
      </c>
      <c r="H17" s="21"/>
      <c r="I17" s="29"/>
      <c r="J17" s="29"/>
      <c r="K17" s="28"/>
    </row>
    <row r="18" spans="2:11" ht="12.75">
      <c r="B18" s="4" t="s">
        <v>8</v>
      </c>
      <c r="C18" s="13"/>
      <c r="D18" s="14">
        <f>F18-383</f>
        <v>334</v>
      </c>
      <c r="E18" s="14">
        <f>G18-709</f>
        <v>1147</v>
      </c>
      <c r="F18" s="14">
        <f>791-F24</f>
        <v>717</v>
      </c>
      <c r="G18" s="55">
        <v>1856</v>
      </c>
      <c r="H18" s="21"/>
      <c r="I18" s="29"/>
      <c r="J18" s="29"/>
      <c r="K18" s="28"/>
    </row>
    <row r="19" spans="3:10" ht="12.75">
      <c r="C19" s="13"/>
      <c r="D19" s="38"/>
      <c r="E19" s="38"/>
      <c r="F19" s="38"/>
      <c r="G19" s="38"/>
      <c r="H19" s="21"/>
      <c r="I19" s="29"/>
      <c r="J19" s="29"/>
    </row>
    <row r="20" spans="3:10" ht="12.75">
      <c r="C20" s="13"/>
      <c r="D20" s="14"/>
      <c r="E20" s="14"/>
      <c r="F20" s="14"/>
      <c r="G20" s="14"/>
      <c r="H20" s="21"/>
      <c r="I20" s="29"/>
      <c r="J20" s="29"/>
    </row>
    <row r="21" spans="2:11" ht="12.75">
      <c r="B21" s="2" t="s">
        <v>109</v>
      </c>
      <c r="C21" s="13"/>
      <c r="D21" s="14">
        <f>SUM(D14:D19)</f>
        <v>617</v>
      </c>
      <c r="E21" s="14">
        <f>SUM(E14:E19)</f>
        <v>1131</v>
      </c>
      <c r="F21" s="14">
        <f>SUM(F14:F19)</f>
        <v>920</v>
      </c>
      <c r="G21" s="14">
        <f>SUM(G14:G19)</f>
        <v>1649</v>
      </c>
      <c r="H21" s="21"/>
      <c r="I21" s="29"/>
      <c r="J21" s="29"/>
      <c r="K21" s="28"/>
    </row>
    <row r="22" spans="3:10" ht="12.75">
      <c r="C22" s="13"/>
      <c r="D22" s="14"/>
      <c r="E22" s="14"/>
      <c r="F22" s="14"/>
      <c r="G22" s="14"/>
      <c r="H22" s="21"/>
      <c r="I22" s="29"/>
      <c r="J22" s="29"/>
    </row>
    <row r="23" spans="2:11" ht="12.75">
      <c r="B23" s="4" t="s">
        <v>49</v>
      </c>
      <c r="C23" s="13"/>
      <c r="D23" s="14">
        <f>F23+357</f>
        <v>-222</v>
      </c>
      <c r="E23" s="14">
        <f>G23+447</f>
        <v>-177</v>
      </c>
      <c r="F23" s="14">
        <v>-579</v>
      </c>
      <c r="G23" s="55">
        <v>-624</v>
      </c>
      <c r="H23" s="21"/>
      <c r="I23" s="29"/>
      <c r="J23" s="29"/>
      <c r="K23" s="28"/>
    </row>
    <row r="24" spans="2:11" ht="12.75">
      <c r="B24" s="4" t="s">
        <v>50</v>
      </c>
      <c r="C24" s="13"/>
      <c r="D24" s="14">
        <f>F24-45</f>
        <v>29</v>
      </c>
      <c r="E24" s="14">
        <f>G24-104</f>
        <v>19</v>
      </c>
      <c r="F24" s="14">
        <v>74</v>
      </c>
      <c r="G24" s="55">
        <v>123</v>
      </c>
      <c r="H24" s="21"/>
      <c r="I24" s="29"/>
      <c r="J24" s="29"/>
      <c r="K24" s="28"/>
    </row>
    <row r="25" spans="3:10" ht="12.75">
      <c r="C25" s="13"/>
      <c r="D25" s="38"/>
      <c r="E25" s="38"/>
      <c r="F25" s="38"/>
      <c r="G25" s="38"/>
      <c r="H25" s="21"/>
      <c r="I25" s="29"/>
      <c r="J25" s="29"/>
    </row>
    <row r="26" spans="3:10" ht="12.75">
      <c r="C26" s="13"/>
      <c r="D26" s="14"/>
      <c r="E26" s="14"/>
      <c r="F26" s="14"/>
      <c r="G26" s="14"/>
      <c r="H26" s="21"/>
      <c r="I26" s="29"/>
      <c r="J26" s="29"/>
    </row>
    <row r="27" spans="3:10" ht="12.75">
      <c r="C27" s="13"/>
      <c r="D27" s="14"/>
      <c r="E27" s="14"/>
      <c r="F27" s="14"/>
      <c r="G27" s="14"/>
      <c r="H27" s="21"/>
      <c r="I27" s="29"/>
      <c r="J27" s="29"/>
    </row>
    <row r="28" spans="2:11" ht="12.75">
      <c r="B28" s="2" t="s">
        <v>134</v>
      </c>
      <c r="C28" s="13"/>
      <c r="D28" s="14">
        <f>SUM(D21:D24)</f>
        <v>424</v>
      </c>
      <c r="E28" s="14">
        <f>SUM(E21:E24)</f>
        <v>973</v>
      </c>
      <c r="F28" s="14">
        <f>SUM(F21:F24)</f>
        <v>415</v>
      </c>
      <c r="G28" s="14">
        <f>SUM(G21:G24)</f>
        <v>1148</v>
      </c>
      <c r="H28" s="21"/>
      <c r="I28" s="29"/>
      <c r="J28" s="29"/>
      <c r="K28" s="28"/>
    </row>
    <row r="29" spans="2:10" ht="12.75">
      <c r="B29" s="2"/>
      <c r="C29" s="13"/>
      <c r="D29" s="14"/>
      <c r="E29" s="14"/>
      <c r="F29" s="14"/>
      <c r="G29" s="14"/>
      <c r="H29" s="21"/>
      <c r="I29" s="29"/>
      <c r="J29" s="29"/>
    </row>
    <row r="30" spans="2:11" ht="12.75">
      <c r="B30" s="4" t="s">
        <v>9</v>
      </c>
      <c r="C30" s="13" t="s">
        <v>37</v>
      </c>
      <c r="D30" s="14">
        <f>F30+112</f>
        <v>-126</v>
      </c>
      <c r="E30" s="14">
        <f>G30+174</f>
        <v>-112</v>
      </c>
      <c r="F30" s="14">
        <v>-238</v>
      </c>
      <c r="G30" s="55">
        <v>-286</v>
      </c>
      <c r="H30" s="21"/>
      <c r="I30" s="29"/>
      <c r="J30" s="29"/>
      <c r="K30" s="28"/>
    </row>
    <row r="31" spans="3:10" ht="12.75">
      <c r="C31" s="13"/>
      <c r="D31" s="38"/>
      <c r="E31" s="38"/>
      <c r="F31" s="38"/>
      <c r="G31" s="38"/>
      <c r="H31" s="21"/>
      <c r="I31" s="29"/>
      <c r="J31" s="29"/>
    </row>
    <row r="32" spans="3:10" ht="12.75">
      <c r="C32" s="13"/>
      <c r="D32" s="14"/>
      <c r="E32" s="14"/>
      <c r="F32" s="14"/>
      <c r="G32" s="14"/>
      <c r="H32" s="21"/>
      <c r="I32" s="29"/>
      <c r="J32" s="29"/>
    </row>
    <row r="33" spans="2:11" ht="12.75">
      <c r="B33" s="2" t="s">
        <v>117</v>
      </c>
      <c r="C33" s="13"/>
      <c r="D33" s="14">
        <f>SUM(D28:D30)</f>
        <v>298</v>
      </c>
      <c r="E33" s="14">
        <f>SUM(E28:E30)</f>
        <v>861</v>
      </c>
      <c r="F33" s="14">
        <f>SUM(F28:F30)</f>
        <v>177</v>
      </c>
      <c r="G33" s="14">
        <f>SUM(G28:G30)</f>
        <v>862</v>
      </c>
      <c r="H33" s="21"/>
      <c r="I33" s="29"/>
      <c r="J33" s="29"/>
      <c r="K33" s="28"/>
    </row>
    <row r="34" spans="3:10" ht="13.5" thickBot="1">
      <c r="C34" s="13"/>
      <c r="D34" s="17"/>
      <c r="E34" s="17"/>
      <c r="F34" s="17"/>
      <c r="G34" s="17"/>
      <c r="H34" s="21"/>
      <c r="I34" s="29"/>
      <c r="J34" s="29"/>
    </row>
    <row r="35" spans="3:10" ht="12.75">
      <c r="C35" s="13"/>
      <c r="D35" s="14"/>
      <c r="E35" s="14"/>
      <c r="F35" s="14"/>
      <c r="G35" s="14"/>
      <c r="I35" s="29"/>
      <c r="J35" s="29"/>
    </row>
    <row r="36" spans="2:10" ht="12.75">
      <c r="B36" s="4" t="s">
        <v>76</v>
      </c>
      <c r="C36" s="13"/>
      <c r="D36" s="14"/>
      <c r="E36" s="14"/>
      <c r="F36" s="14"/>
      <c r="G36" s="14"/>
      <c r="I36" s="29"/>
      <c r="J36" s="29"/>
    </row>
    <row r="37" spans="2:10" ht="12.75">
      <c r="B37" s="4" t="s">
        <v>77</v>
      </c>
      <c r="C37" s="13"/>
      <c r="D37" s="14">
        <f>D33</f>
        <v>298</v>
      </c>
      <c r="E37" s="14">
        <f>E33</f>
        <v>861</v>
      </c>
      <c r="F37" s="14">
        <f>F33</f>
        <v>177</v>
      </c>
      <c r="G37" s="14">
        <f>+G33</f>
        <v>862</v>
      </c>
      <c r="H37" s="21"/>
      <c r="I37" s="29"/>
      <c r="J37" s="29"/>
    </row>
    <row r="38" spans="2:10" ht="12.75">
      <c r="B38" s="4" t="s">
        <v>78</v>
      </c>
      <c r="C38" s="13"/>
      <c r="D38" s="14">
        <v>0</v>
      </c>
      <c r="E38" s="14">
        <v>0</v>
      </c>
      <c r="F38" s="14">
        <v>0</v>
      </c>
      <c r="G38" s="14">
        <f>0+E38</f>
        <v>0</v>
      </c>
      <c r="I38" s="29"/>
      <c r="J38" s="29"/>
    </row>
    <row r="39" spans="3:10" ht="12.75">
      <c r="C39" s="13"/>
      <c r="D39" s="15"/>
      <c r="E39" s="15"/>
      <c r="F39" s="15"/>
      <c r="G39" s="15"/>
      <c r="I39" s="29"/>
      <c r="J39" s="29"/>
    </row>
    <row r="40" spans="2:10" ht="12.75">
      <c r="B40" s="2" t="s">
        <v>117</v>
      </c>
      <c r="C40" s="13"/>
      <c r="D40" s="1">
        <f>SUM(D37:D39)</f>
        <v>298</v>
      </c>
      <c r="E40" s="1">
        <f>SUM(E37:E39)</f>
        <v>861</v>
      </c>
      <c r="F40" s="1">
        <f>SUM(F37:F39)</f>
        <v>177</v>
      </c>
      <c r="G40" s="1">
        <f>SUM(G37:G39)</f>
        <v>862</v>
      </c>
      <c r="I40" s="29"/>
      <c r="J40" s="29"/>
    </row>
    <row r="41" spans="3:10" ht="13.5" thickBot="1">
      <c r="C41" s="13"/>
      <c r="D41" s="17"/>
      <c r="E41" s="17"/>
      <c r="F41" s="17"/>
      <c r="G41" s="17"/>
      <c r="I41" s="29"/>
      <c r="J41" s="29"/>
    </row>
    <row r="42" spans="3:10" ht="12.75">
      <c r="C42" s="13"/>
      <c r="D42" s="14"/>
      <c r="E42" s="14"/>
      <c r="F42" s="14"/>
      <c r="G42" s="14"/>
      <c r="I42" s="29"/>
      <c r="J42" s="29"/>
    </row>
    <row r="43" spans="2:10" ht="12.75">
      <c r="B43" s="4" t="s">
        <v>135</v>
      </c>
      <c r="C43" s="13"/>
      <c r="D43" s="14"/>
      <c r="E43" s="39"/>
      <c r="F43" s="14"/>
      <c r="G43" s="39"/>
      <c r="I43" s="29"/>
      <c r="J43" s="29"/>
    </row>
    <row r="44" spans="2:10" ht="12.75">
      <c r="B44" s="4" t="s">
        <v>10</v>
      </c>
      <c r="D44" s="14"/>
      <c r="E44" s="39"/>
      <c r="F44" s="19"/>
      <c r="G44" s="39"/>
      <c r="I44" s="29"/>
      <c r="J44" s="29"/>
    </row>
    <row r="45" spans="2:10" ht="12.75">
      <c r="B45" s="16" t="s">
        <v>52</v>
      </c>
      <c r="C45" s="13" t="s">
        <v>38</v>
      </c>
      <c r="D45" s="54">
        <v>0.74</v>
      </c>
      <c r="E45" s="19">
        <v>2.15</v>
      </c>
      <c r="F45" s="19">
        <v>0.44</v>
      </c>
      <c r="G45" s="54">
        <v>2.15</v>
      </c>
      <c r="I45" s="31"/>
      <c r="J45" s="31"/>
    </row>
    <row r="46" spans="3:9" ht="13.5" thickBot="1">
      <c r="C46" s="13"/>
      <c r="D46" s="17"/>
      <c r="E46" s="17"/>
      <c r="F46" s="17"/>
      <c r="G46" s="17"/>
      <c r="I46" s="21"/>
    </row>
    <row r="47" spans="3:7" ht="12.75">
      <c r="C47" s="13"/>
      <c r="D47" s="14"/>
      <c r="E47" s="14"/>
      <c r="F47" s="14"/>
      <c r="G47" s="14"/>
    </row>
    <row r="48" spans="2:7" ht="12.75">
      <c r="B48" s="16" t="s">
        <v>53</v>
      </c>
      <c r="C48" s="13"/>
      <c r="D48" s="40" t="s">
        <v>6</v>
      </c>
      <c r="E48" s="41" t="s">
        <v>6</v>
      </c>
      <c r="F48" s="41" t="s">
        <v>6</v>
      </c>
      <c r="G48" s="41" t="s">
        <v>6</v>
      </c>
    </row>
    <row r="49" spans="3:7" ht="13.5" thickBot="1">
      <c r="C49" s="13"/>
      <c r="D49" s="17"/>
      <c r="E49" s="17"/>
      <c r="F49" s="17"/>
      <c r="G49" s="17"/>
    </row>
    <row r="50" spans="3:7" ht="12.75">
      <c r="C50" s="13"/>
      <c r="D50" s="14"/>
      <c r="E50" s="14"/>
      <c r="F50" s="14"/>
      <c r="G50" s="14"/>
    </row>
    <row r="51" spans="3:7" ht="12.75">
      <c r="C51" s="13"/>
      <c r="D51" s="14"/>
      <c r="E51" s="42"/>
      <c r="F51" s="14"/>
      <c r="G51" s="14"/>
    </row>
    <row r="52" spans="3:7" ht="12.75">
      <c r="C52" s="13"/>
      <c r="D52" s="14"/>
      <c r="E52" s="14"/>
      <c r="F52" s="14"/>
      <c r="G52" s="14"/>
    </row>
    <row r="53" spans="3:7" ht="12.75">
      <c r="C53" s="13"/>
      <c r="D53" s="14"/>
      <c r="E53" s="14"/>
      <c r="F53" s="14"/>
      <c r="G53" s="14"/>
    </row>
    <row r="54" spans="2:7" ht="12.75">
      <c r="B54" s="4" t="s">
        <v>89</v>
      </c>
      <c r="C54" s="13"/>
      <c r="D54" s="14"/>
      <c r="E54" s="14"/>
      <c r="F54" s="14"/>
      <c r="G54" s="14"/>
    </row>
    <row r="55" spans="2:7" ht="15.75" customHeight="1">
      <c r="B55" s="56" t="s">
        <v>128</v>
      </c>
      <c r="C55" s="56"/>
      <c r="D55" s="56"/>
      <c r="E55" s="56"/>
      <c r="F55" s="56"/>
      <c r="G55" s="56"/>
    </row>
    <row r="56" spans="2:7" ht="12.75" customHeight="1">
      <c r="B56" s="56"/>
      <c r="C56" s="56"/>
      <c r="D56" s="56"/>
      <c r="E56" s="56"/>
      <c r="F56" s="56"/>
      <c r="G56" s="56"/>
    </row>
    <row r="57" spans="2:7" ht="12.75" customHeight="1">
      <c r="B57" s="56"/>
      <c r="C57" s="56"/>
      <c r="D57" s="56"/>
      <c r="E57" s="56"/>
      <c r="F57" s="56"/>
      <c r="G57" s="56"/>
    </row>
    <row r="58" spans="3:7" ht="12.75">
      <c r="C58" s="13"/>
      <c r="D58" s="14"/>
      <c r="E58" s="14"/>
      <c r="F58" s="14"/>
      <c r="G58" s="14"/>
    </row>
    <row r="59" spans="3:7" ht="12.75">
      <c r="C59" s="13"/>
      <c r="D59" s="14"/>
      <c r="E59" s="14"/>
      <c r="F59" s="14"/>
      <c r="G59" s="14"/>
    </row>
    <row r="60" spans="3:7" ht="12.75">
      <c r="C60" s="13"/>
      <c r="D60" s="14"/>
      <c r="E60" s="14"/>
      <c r="F60" s="14"/>
      <c r="G60" s="14"/>
    </row>
    <row r="61" spans="3:7" ht="12.75">
      <c r="C61" s="13"/>
      <c r="D61" s="14"/>
      <c r="E61" s="14"/>
      <c r="F61" s="14"/>
      <c r="G61" s="14"/>
    </row>
    <row r="62" ht="12.75">
      <c r="C62" s="13"/>
    </row>
    <row r="63" ht="12.75">
      <c r="C63" s="13"/>
    </row>
    <row r="64" ht="12.75">
      <c r="C64" s="13"/>
    </row>
    <row r="65" ht="12.75">
      <c r="C65" s="13"/>
    </row>
    <row r="66" spans="2:3" ht="12.75">
      <c r="B66" s="4" t="s">
        <v>91</v>
      </c>
      <c r="C66" s="13"/>
    </row>
    <row r="67" spans="2:3" ht="12.75">
      <c r="B67" s="4" t="s">
        <v>105</v>
      </c>
      <c r="C67" s="13"/>
    </row>
    <row r="68" ht="12.75">
      <c r="C68" s="13"/>
    </row>
    <row r="69" ht="12.75">
      <c r="C69" s="13"/>
    </row>
    <row r="70" ht="12.75">
      <c r="C70" s="13"/>
    </row>
    <row r="71" ht="12.75">
      <c r="C71" s="13"/>
    </row>
    <row r="72" ht="12.75">
      <c r="C72" s="13"/>
    </row>
  </sheetData>
  <sheetProtection/>
  <mergeCells count="2">
    <mergeCell ref="B55:G57"/>
    <mergeCell ref="B4:G4"/>
  </mergeCells>
  <printOptions/>
  <pageMargins left="0.5" right="0.5" top="0.75" bottom="0.5" header="0.5" footer="0.5"/>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1:N116"/>
  <sheetViews>
    <sheetView showGridLines="0" tabSelected="1" zoomScaleSheetLayoutView="100" zoomScalePageLayoutView="0" workbookViewId="0" topLeftCell="A1">
      <selection activeCell="B6" sqref="B6"/>
    </sheetView>
  </sheetViews>
  <sheetFormatPr defaultColWidth="9.140625" defaultRowHeight="12.75"/>
  <cols>
    <col min="1" max="1" width="4.7109375" style="4" customWidth="1"/>
    <col min="2" max="2" width="48.7109375" style="4" customWidth="1"/>
    <col min="3" max="3" width="5.7109375" style="4" customWidth="1"/>
    <col min="4" max="4" width="1.7109375" style="4" customWidth="1"/>
    <col min="5" max="5" width="15.7109375" style="4" customWidth="1"/>
    <col min="6" max="6" width="15.8515625" style="4" customWidth="1"/>
    <col min="7" max="7" width="3.57421875" style="4" customWidth="1"/>
    <col min="8" max="8" width="9.140625" style="4" customWidth="1"/>
    <col min="9" max="9" width="9.140625" style="8" customWidth="1"/>
    <col min="10" max="10" width="8.28125" style="22" customWidth="1"/>
    <col min="11" max="11" width="9.140625" style="8" customWidth="1"/>
    <col min="12" max="12" width="14.8515625" style="8" customWidth="1"/>
    <col min="13" max="13" width="3.00390625" style="8" customWidth="1"/>
    <col min="14" max="14" width="12.8515625" style="8" bestFit="1" customWidth="1"/>
    <col min="15" max="15" width="9.140625" style="8" customWidth="1"/>
    <col min="16" max="16384" width="9.140625" style="4" customWidth="1"/>
  </cols>
  <sheetData>
    <row r="1" spans="2:6" ht="20.25">
      <c r="B1" s="5" t="s">
        <v>43</v>
      </c>
      <c r="C1" s="6"/>
      <c r="D1" s="6"/>
      <c r="F1" s="7"/>
    </row>
    <row r="2" spans="2:6" ht="12.75" customHeight="1">
      <c r="B2" s="9" t="s">
        <v>51</v>
      </c>
      <c r="C2" s="6"/>
      <c r="D2" s="6"/>
      <c r="F2" s="7"/>
    </row>
    <row r="4" spans="2:4" ht="15">
      <c r="B4" s="3" t="s">
        <v>142</v>
      </c>
      <c r="C4" s="3"/>
      <c r="D4" s="3"/>
    </row>
    <row r="5" spans="2:4" ht="15">
      <c r="B5" s="20"/>
      <c r="C5" s="3"/>
      <c r="D5" s="3"/>
    </row>
    <row r="7" spans="5:14" ht="12.75">
      <c r="E7" s="43" t="s">
        <v>39</v>
      </c>
      <c r="F7" s="10" t="s">
        <v>39</v>
      </c>
      <c r="I7" s="58"/>
      <c r="J7" s="58"/>
      <c r="N7" s="23"/>
    </row>
    <row r="8" spans="5:14" ht="12.75">
      <c r="E8" s="37" t="str">
        <f>'IS'!D10</f>
        <v>30 September</v>
      </c>
      <c r="F8" s="37" t="s">
        <v>54</v>
      </c>
      <c r="N8" s="23"/>
    </row>
    <row r="9" spans="5:14" ht="12.75">
      <c r="E9" s="43">
        <v>2010</v>
      </c>
      <c r="F9" s="43">
        <v>2009</v>
      </c>
      <c r="N9" s="11"/>
    </row>
    <row r="10" spans="3:14" ht="12.75">
      <c r="C10" s="12" t="s">
        <v>6</v>
      </c>
      <c r="D10" s="12"/>
      <c r="E10" s="43" t="s">
        <v>0</v>
      </c>
      <c r="F10" s="10" t="s">
        <v>0</v>
      </c>
      <c r="N10" s="23"/>
    </row>
    <row r="11" spans="3:14" ht="12.75">
      <c r="C11" s="12"/>
      <c r="D11" s="12"/>
      <c r="E11" s="43"/>
      <c r="F11" s="43"/>
      <c r="N11" s="23"/>
    </row>
    <row r="12" spans="3:14" ht="12.75" customHeight="1">
      <c r="C12" s="13"/>
      <c r="N12" s="24"/>
    </row>
    <row r="13" spans="3:14" ht="12.75">
      <c r="C13" s="13"/>
      <c r="E13" s="44"/>
      <c r="F13" s="44"/>
      <c r="N13" s="11"/>
    </row>
    <row r="14" spans="2:6" ht="12.75" customHeight="1">
      <c r="B14" s="2" t="s">
        <v>11</v>
      </c>
      <c r="C14" s="13"/>
      <c r="E14" s="44"/>
      <c r="F14" s="44"/>
    </row>
    <row r="15" spans="2:6" ht="12.75" customHeight="1">
      <c r="B15" s="2"/>
      <c r="C15" s="13"/>
      <c r="E15" s="44"/>
      <c r="F15" s="44"/>
    </row>
    <row r="16" spans="2:6" ht="12.75" customHeight="1">
      <c r="B16" s="2" t="s">
        <v>68</v>
      </c>
      <c r="C16" s="13"/>
      <c r="E16" s="44"/>
      <c r="F16" s="44"/>
    </row>
    <row r="17" spans="2:9" ht="12.75">
      <c r="B17" s="25" t="s">
        <v>12</v>
      </c>
      <c r="C17" s="13"/>
      <c r="E17" s="44">
        <v>23033</v>
      </c>
      <c r="F17" s="44">
        <v>23403</v>
      </c>
      <c r="I17" s="11"/>
    </row>
    <row r="18" spans="2:9" ht="12.75">
      <c r="B18" s="25"/>
      <c r="C18" s="13"/>
      <c r="E18" s="44"/>
      <c r="F18" s="44"/>
      <c r="I18" s="11"/>
    </row>
    <row r="19" spans="2:10" ht="12.75">
      <c r="B19" s="25" t="s">
        <v>61</v>
      </c>
      <c r="C19" s="13"/>
      <c r="E19" s="44">
        <v>2335</v>
      </c>
      <c r="F19" s="44">
        <v>2335</v>
      </c>
      <c r="I19" s="11"/>
      <c r="J19" s="26"/>
    </row>
    <row r="20" spans="2:9" ht="12.75" customHeight="1">
      <c r="B20" s="25"/>
      <c r="C20" s="13"/>
      <c r="E20" s="44"/>
      <c r="F20" s="44"/>
      <c r="I20" s="11"/>
    </row>
    <row r="21" spans="2:9" ht="12.75" customHeight="1">
      <c r="B21" s="25" t="s">
        <v>67</v>
      </c>
      <c r="C21" s="13"/>
      <c r="E21" s="44">
        <v>5779</v>
      </c>
      <c r="F21" s="44">
        <v>3136</v>
      </c>
      <c r="I21" s="11"/>
    </row>
    <row r="22" spans="2:9" ht="12.75" customHeight="1">
      <c r="B22" s="25"/>
      <c r="C22" s="13"/>
      <c r="E22" s="44"/>
      <c r="F22" s="44"/>
      <c r="I22" s="11"/>
    </row>
    <row r="23" spans="2:9" ht="12.75">
      <c r="B23" s="25" t="s">
        <v>112</v>
      </c>
      <c r="C23" s="13" t="s">
        <v>90</v>
      </c>
      <c r="E23" s="44">
        <v>8</v>
      </c>
      <c r="F23" s="44">
        <v>8</v>
      </c>
      <c r="I23" s="11"/>
    </row>
    <row r="24" spans="2:9" ht="12.75" customHeight="1">
      <c r="B24" s="25"/>
      <c r="C24" s="13"/>
      <c r="E24" s="44"/>
      <c r="F24" s="44"/>
      <c r="I24" s="11"/>
    </row>
    <row r="25" spans="2:9" ht="12.75" customHeight="1">
      <c r="B25" s="25" t="s">
        <v>65</v>
      </c>
      <c r="C25" s="13"/>
      <c r="E25" s="44">
        <v>108</v>
      </c>
      <c r="F25" s="44">
        <v>135</v>
      </c>
      <c r="I25" s="11"/>
    </row>
    <row r="26" spans="2:9" ht="12.75" customHeight="1">
      <c r="B26" s="25"/>
      <c r="C26" s="13"/>
      <c r="E26" s="44"/>
      <c r="F26" s="44"/>
      <c r="I26" s="11"/>
    </row>
    <row r="27" spans="2:9" ht="12.75" customHeight="1">
      <c r="B27" s="25" t="s">
        <v>101</v>
      </c>
      <c r="C27" s="13"/>
      <c r="E27" s="44">
        <v>13</v>
      </c>
      <c r="F27" s="44">
        <v>13</v>
      </c>
      <c r="I27" s="11"/>
    </row>
    <row r="28" spans="3:9" ht="7.5" customHeight="1">
      <c r="C28" s="13"/>
      <c r="D28" s="8"/>
      <c r="E28" s="45"/>
      <c r="F28" s="45"/>
      <c r="G28" s="8"/>
      <c r="I28" s="11"/>
    </row>
    <row r="29" spans="3:9" ht="7.5" customHeight="1">
      <c r="C29" s="13"/>
      <c r="D29" s="8"/>
      <c r="E29" s="46"/>
      <c r="F29" s="46"/>
      <c r="G29" s="8"/>
      <c r="I29" s="11"/>
    </row>
    <row r="30" spans="3:9" ht="12.75">
      <c r="C30" s="13"/>
      <c r="D30" s="8"/>
      <c r="E30" s="23"/>
      <c r="F30" s="23"/>
      <c r="G30" s="8"/>
      <c r="I30" s="11"/>
    </row>
    <row r="31" spans="2:9" ht="12.75">
      <c r="B31" s="2" t="s">
        <v>84</v>
      </c>
      <c r="C31" s="13"/>
      <c r="E31" s="45">
        <f>SUM(E17:E28)</f>
        <v>31276</v>
      </c>
      <c r="F31" s="45">
        <f>SUM(F17:F28)</f>
        <v>29030</v>
      </c>
      <c r="I31" s="11"/>
    </row>
    <row r="32" spans="2:9" ht="12.75">
      <c r="B32" s="25"/>
      <c r="C32" s="13"/>
      <c r="E32" s="44"/>
      <c r="F32" s="44"/>
      <c r="I32" s="11"/>
    </row>
    <row r="33" spans="2:9" ht="12.75">
      <c r="B33" s="2" t="s">
        <v>13</v>
      </c>
      <c r="C33" s="13"/>
      <c r="E33" s="44"/>
      <c r="F33" s="44"/>
      <c r="I33" s="11"/>
    </row>
    <row r="34" spans="3:9" ht="12.75" customHeight="1">
      <c r="C34" s="13"/>
      <c r="D34" s="8"/>
      <c r="E34" s="23"/>
      <c r="F34" s="23"/>
      <c r="G34" s="8"/>
      <c r="I34" s="11"/>
    </row>
    <row r="35" spans="2:9" ht="12.75">
      <c r="B35" s="4" t="s">
        <v>14</v>
      </c>
      <c r="C35" s="13"/>
      <c r="D35" s="8"/>
      <c r="E35" s="23">
        <v>10270</v>
      </c>
      <c r="F35" s="23">
        <v>9382</v>
      </c>
      <c r="G35" s="8"/>
      <c r="H35" s="21"/>
      <c r="I35" s="11"/>
    </row>
    <row r="36" spans="3:9" ht="12.75" customHeight="1">
      <c r="C36" s="13"/>
      <c r="D36" s="8"/>
      <c r="E36" s="23"/>
      <c r="F36" s="23"/>
      <c r="G36" s="8"/>
      <c r="H36" s="21"/>
      <c r="I36" s="11"/>
    </row>
    <row r="37" spans="2:9" ht="12.75">
      <c r="B37" s="4" t="s">
        <v>62</v>
      </c>
      <c r="C37" s="13"/>
      <c r="D37" s="8"/>
      <c r="G37" s="8"/>
      <c r="H37" s="21"/>
      <c r="I37" s="11"/>
    </row>
    <row r="38" spans="2:9" ht="12.75">
      <c r="B38" s="4" t="s">
        <v>41</v>
      </c>
      <c r="C38" s="13"/>
      <c r="D38" s="8"/>
      <c r="E38" s="23">
        <v>10992</v>
      </c>
      <c r="F38" s="23">
        <v>12026</v>
      </c>
      <c r="G38" s="8"/>
      <c r="H38" s="21"/>
      <c r="I38" s="11"/>
    </row>
    <row r="39" spans="3:9" ht="12.75">
      <c r="C39" s="13"/>
      <c r="D39" s="8"/>
      <c r="E39" s="23"/>
      <c r="F39" s="23"/>
      <c r="G39" s="8"/>
      <c r="H39" s="21"/>
      <c r="I39" s="11"/>
    </row>
    <row r="40" spans="2:9" ht="12.75">
      <c r="B40" s="4" t="s">
        <v>58</v>
      </c>
      <c r="C40" s="13"/>
      <c r="D40" s="8"/>
      <c r="E40" s="23">
        <v>0</v>
      </c>
      <c r="F40" s="23">
        <v>62</v>
      </c>
      <c r="G40" s="8"/>
      <c r="H40" s="21"/>
      <c r="I40" s="11"/>
    </row>
    <row r="41" spans="3:9" ht="12.75">
      <c r="C41" s="13"/>
      <c r="D41" s="8"/>
      <c r="E41" s="23"/>
      <c r="F41" s="23"/>
      <c r="G41" s="8"/>
      <c r="H41" s="21"/>
      <c r="I41" s="11"/>
    </row>
    <row r="42" spans="2:9" ht="12.75">
      <c r="B42" s="4" t="s">
        <v>15</v>
      </c>
      <c r="C42" s="13"/>
      <c r="D42" s="8"/>
      <c r="E42" s="23">
        <v>1227</v>
      </c>
      <c r="F42" s="23">
        <v>1277</v>
      </c>
      <c r="G42" s="8"/>
      <c r="H42" s="21"/>
      <c r="I42" s="11"/>
    </row>
    <row r="43" spans="3:9" ht="12.75">
      <c r="C43" s="13"/>
      <c r="D43" s="8"/>
      <c r="E43" s="23"/>
      <c r="F43" s="23"/>
      <c r="G43" s="8"/>
      <c r="H43" s="21"/>
      <c r="I43" s="11"/>
    </row>
    <row r="44" spans="2:9" ht="12.75">
      <c r="B44" s="4" t="s">
        <v>82</v>
      </c>
      <c r="C44" s="13"/>
      <c r="D44" s="8"/>
      <c r="E44" s="23">
        <v>4452</v>
      </c>
      <c r="F44" s="23">
        <v>3135</v>
      </c>
      <c r="G44" s="8"/>
      <c r="I44" s="11"/>
    </row>
    <row r="45" spans="3:9" ht="12.75">
      <c r="C45" s="13"/>
      <c r="D45" s="8"/>
      <c r="E45" s="23"/>
      <c r="F45" s="23"/>
      <c r="G45" s="8"/>
      <c r="I45" s="11"/>
    </row>
    <row r="46" spans="2:9" ht="12.75">
      <c r="B46" s="4" t="s">
        <v>16</v>
      </c>
      <c r="C46" s="13"/>
      <c r="D46" s="8"/>
      <c r="E46" s="23">
        <v>660</v>
      </c>
      <c r="F46" s="23">
        <v>1396</v>
      </c>
      <c r="G46" s="8"/>
      <c r="I46" s="11"/>
    </row>
    <row r="47" spans="3:9" ht="7.5" customHeight="1">
      <c r="C47" s="13"/>
      <c r="D47" s="8"/>
      <c r="E47" s="45"/>
      <c r="F47" s="45"/>
      <c r="G47" s="8"/>
      <c r="I47" s="11"/>
    </row>
    <row r="48" spans="3:9" ht="12.75">
      <c r="C48" s="13"/>
      <c r="D48" s="8"/>
      <c r="E48" s="23"/>
      <c r="F48" s="23"/>
      <c r="G48" s="8"/>
      <c r="I48" s="11"/>
    </row>
    <row r="49" spans="3:9" ht="12.75">
      <c r="C49" s="13"/>
      <c r="D49" s="8"/>
      <c r="E49" s="23">
        <f>SUM(E35:E46)</f>
        <v>27601</v>
      </c>
      <c r="F49" s="23">
        <f>SUM(F35:F46)</f>
        <v>27278</v>
      </c>
      <c r="G49" s="8"/>
      <c r="I49" s="11"/>
    </row>
    <row r="50" spans="3:9" ht="12.75">
      <c r="C50" s="13"/>
      <c r="D50" s="8"/>
      <c r="E50" s="23"/>
      <c r="F50" s="23"/>
      <c r="G50" s="8"/>
      <c r="I50" s="11"/>
    </row>
    <row r="51" spans="2:9" ht="12.75">
      <c r="B51" s="4" t="s">
        <v>81</v>
      </c>
      <c r="C51" s="13"/>
      <c r="D51" s="8"/>
      <c r="E51" s="23">
        <v>0</v>
      </c>
      <c r="F51" s="23">
        <v>1501</v>
      </c>
      <c r="G51" s="8"/>
      <c r="I51" s="11"/>
    </row>
    <row r="52" spans="3:9" ht="7.5" customHeight="1">
      <c r="C52" s="13"/>
      <c r="D52" s="8"/>
      <c r="E52" s="46"/>
      <c r="F52" s="46"/>
      <c r="G52" s="8"/>
      <c r="I52" s="11"/>
    </row>
    <row r="53" spans="3:9" ht="12.75">
      <c r="C53" s="13"/>
      <c r="D53" s="8"/>
      <c r="E53" s="23"/>
      <c r="F53" s="23"/>
      <c r="G53" s="8"/>
      <c r="I53" s="11"/>
    </row>
    <row r="54" spans="2:9" ht="12.75">
      <c r="B54" s="2" t="s">
        <v>83</v>
      </c>
      <c r="C54" s="13"/>
      <c r="E54" s="45">
        <f>SUM(E49:E51)</f>
        <v>27601</v>
      </c>
      <c r="F54" s="45">
        <f>SUM(F49:F51)</f>
        <v>28779</v>
      </c>
      <c r="I54" s="11"/>
    </row>
    <row r="55" spans="2:9" ht="12.75">
      <c r="B55" s="25"/>
      <c r="C55" s="13"/>
      <c r="E55" s="23"/>
      <c r="F55" s="23"/>
      <c r="I55" s="11"/>
    </row>
    <row r="56" spans="2:9" ht="12.75">
      <c r="B56" s="25"/>
      <c r="C56" s="13"/>
      <c r="E56" s="23"/>
      <c r="F56" s="23"/>
      <c r="I56" s="11"/>
    </row>
    <row r="57" spans="2:9" ht="13.5" thickBot="1">
      <c r="B57" s="2" t="s">
        <v>69</v>
      </c>
      <c r="C57" s="13"/>
      <c r="D57" s="8"/>
      <c r="E57" s="47">
        <f>+E54+E31</f>
        <v>58877</v>
      </c>
      <c r="F57" s="47">
        <f>+F54+F31</f>
        <v>57809</v>
      </c>
      <c r="G57" s="8"/>
      <c r="H57" s="21"/>
      <c r="I57" s="11"/>
    </row>
    <row r="58" spans="3:9" ht="12.75">
      <c r="C58" s="13"/>
      <c r="D58" s="8"/>
      <c r="E58" s="23"/>
      <c r="F58" s="23"/>
      <c r="G58" s="8"/>
      <c r="I58" s="11"/>
    </row>
    <row r="59" spans="3:9" ht="12.75">
      <c r="C59" s="13"/>
      <c r="D59" s="8"/>
      <c r="E59" s="23"/>
      <c r="F59" s="23"/>
      <c r="G59" s="8"/>
      <c r="I59" s="11"/>
    </row>
    <row r="60" spans="3:9" ht="12.75">
      <c r="C60" s="13"/>
      <c r="D60" s="8"/>
      <c r="E60" s="23"/>
      <c r="F60" s="23"/>
      <c r="G60" s="8"/>
      <c r="I60" s="11"/>
    </row>
    <row r="61" spans="2:9" ht="12.75">
      <c r="B61" s="4" t="s">
        <v>42</v>
      </c>
      <c r="C61" s="13"/>
      <c r="D61" s="8"/>
      <c r="E61" s="23"/>
      <c r="F61" s="23"/>
      <c r="G61" s="8"/>
      <c r="I61" s="11"/>
    </row>
    <row r="62" spans="3:9" ht="12.75">
      <c r="C62" s="13"/>
      <c r="D62" s="8"/>
      <c r="E62" s="23"/>
      <c r="F62" s="23"/>
      <c r="G62" s="8"/>
      <c r="I62" s="11"/>
    </row>
    <row r="63" spans="2:9" ht="12.75">
      <c r="B63" s="2" t="s">
        <v>70</v>
      </c>
      <c r="C63" s="13"/>
      <c r="D63" s="8"/>
      <c r="E63" s="23"/>
      <c r="F63" s="23"/>
      <c r="G63" s="8"/>
      <c r="I63" s="11"/>
    </row>
    <row r="64" spans="3:9" ht="12.75">
      <c r="C64" s="13"/>
      <c r="D64" s="8"/>
      <c r="E64" s="23"/>
      <c r="F64" s="23"/>
      <c r="G64" s="8"/>
      <c r="I64" s="11"/>
    </row>
    <row r="65" spans="2:9" ht="12.75">
      <c r="B65" s="2" t="s">
        <v>71</v>
      </c>
      <c r="C65" s="13"/>
      <c r="D65" s="8"/>
      <c r="E65" s="23"/>
      <c r="F65" s="23"/>
      <c r="G65" s="8"/>
      <c r="I65" s="11"/>
    </row>
    <row r="66" spans="3:9" ht="12.75">
      <c r="C66" s="13"/>
      <c r="D66" s="8"/>
      <c r="E66" s="23"/>
      <c r="F66" s="23"/>
      <c r="G66" s="8"/>
      <c r="I66" s="11"/>
    </row>
    <row r="67" spans="2:9" ht="12.75">
      <c r="B67" s="4" t="s">
        <v>87</v>
      </c>
      <c r="C67" s="13"/>
      <c r="D67" s="8"/>
      <c r="E67" s="23">
        <v>40001</v>
      </c>
      <c r="F67" s="23">
        <v>40001</v>
      </c>
      <c r="G67" s="8"/>
      <c r="I67" s="11"/>
    </row>
    <row r="68" spans="3:9" ht="12.75">
      <c r="C68" s="13"/>
      <c r="D68" s="8"/>
      <c r="E68" s="23"/>
      <c r="F68" s="23"/>
      <c r="G68" s="8"/>
      <c r="I68" s="11"/>
    </row>
    <row r="69" spans="2:9" ht="12.75">
      <c r="B69" s="4" t="s">
        <v>23</v>
      </c>
      <c r="C69" s="13"/>
      <c r="D69" s="8"/>
      <c r="E69" s="23">
        <f>+ChangesInEquity!D22+ChangesInEquity!E22</f>
        <v>-4059</v>
      </c>
      <c r="F69" s="23">
        <v>-4258</v>
      </c>
      <c r="G69" s="8"/>
      <c r="I69" s="11"/>
    </row>
    <row r="70" spans="3:9" ht="7.5" customHeight="1">
      <c r="C70" s="13"/>
      <c r="D70" s="8"/>
      <c r="E70" s="45"/>
      <c r="F70" s="45"/>
      <c r="G70" s="8"/>
      <c r="I70" s="11"/>
    </row>
    <row r="71" spans="3:9" ht="12.75">
      <c r="C71" s="13"/>
      <c r="D71" s="8"/>
      <c r="E71" s="23"/>
      <c r="F71" s="23"/>
      <c r="G71" s="8"/>
      <c r="I71" s="11"/>
    </row>
    <row r="72" spans="2:9" ht="12.75">
      <c r="B72" s="2"/>
      <c r="C72" s="13"/>
      <c r="D72" s="8"/>
      <c r="E72" s="23">
        <f>SUM(E67:E69)</f>
        <v>35942</v>
      </c>
      <c r="F72" s="23">
        <f>SUM(F67:F69)</f>
        <v>35743</v>
      </c>
      <c r="G72" s="8"/>
      <c r="I72" s="11"/>
    </row>
    <row r="73" spans="2:9" ht="12.75">
      <c r="B73" s="2"/>
      <c r="C73" s="13"/>
      <c r="D73" s="8"/>
      <c r="E73" s="23"/>
      <c r="F73" s="23"/>
      <c r="G73" s="8"/>
      <c r="I73" s="11"/>
    </row>
    <row r="74" spans="2:9" ht="12.75">
      <c r="B74" s="2" t="s">
        <v>72</v>
      </c>
      <c r="C74" s="13"/>
      <c r="D74" s="8"/>
      <c r="E74" s="23">
        <v>0</v>
      </c>
      <c r="F74" s="23">
        <v>0</v>
      </c>
      <c r="G74" s="8"/>
      <c r="I74" s="11"/>
    </row>
    <row r="75" spans="3:9" ht="7.5" customHeight="1">
      <c r="C75" s="13"/>
      <c r="D75" s="8"/>
      <c r="E75" s="45"/>
      <c r="F75" s="45"/>
      <c r="G75" s="8"/>
      <c r="I75" s="11"/>
    </row>
    <row r="76" spans="3:9" ht="12.75">
      <c r="C76" s="13"/>
      <c r="D76" s="8"/>
      <c r="E76" s="23"/>
      <c r="F76" s="23"/>
      <c r="G76" s="8"/>
      <c r="I76" s="11"/>
    </row>
    <row r="77" spans="2:9" ht="12.75">
      <c r="B77" s="2" t="s">
        <v>73</v>
      </c>
      <c r="C77" s="13"/>
      <c r="D77" s="8"/>
      <c r="E77" s="45">
        <f>SUM(E70:E74)</f>
        <v>35942</v>
      </c>
      <c r="F77" s="45">
        <f>SUM(F70:F74)</f>
        <v>35743</v>
      </c>
      <c r="G77" s="8"/>
      <c r="I77" s="11"/>
    </row>
    <row r="78" spans="2:9" ht="12.75">
      <c r="B78" s="2"/>
      <c r="C78" s="13"/>
      <c r="D78" s="8"/>
      <c r="E78" s="23"/>
      <c r="F78" s="23"/>
      <c r="G78" s="8"/>
      <c r="I78" s="11"/>
    </row>
    <row r="79" spans="2:9" ht="12.75">
      <c r="B79" s="2" t="s">
        <v>103</v>
      </c>
      <c r="C79" s="13"/>
      <c r="E79" s="44"/>
      <c r="F79" s="44"/>
      <c r="I79" s="11"/>
    </row>
    <row r="80" spans="3:9" ht="12.75">
      <c r="C80" s="13"/>
      <c r="E80" s="44"/>
      <c r="F80" s="44"/>
      <c r="I80" s="11"/>
    </row>
    <row r="81" spans="3:9" ht="7.5" customHeight="1">
      <c r="C81" s="13"/>
      <c r="D81" s="8"/>
      <c r="E81" s="23"/>
      <c r="F81" s="23"/>
      <c r="G81" s="8"/>
      <c r="I81" s="11"/>
    </row>
    <row r="82" spans="2:9" ht="12.75">
      <c r="B82" s="4" t="s">
        <v>57</v>
      </c>
      <c r="C82" s="13" t="s">
        <v>40</v>
      </c>
      <c r="D82" s="8"/>
      <c r="E82" s="23">
        <v>3599</v>
      </c>
      <c r="F82" s="23">
        <v>1390</v>
      </c>
      <c r="G82" s="8"/>
      <c r="I82" s="11"/>
    </row>
    <row r="83" spans="3:9" ht="12.75">
      <c r="C83" s="13"/>
      <c r="D83" s="8"/>
      <c r="E83" s="23"/>
      <c r="F83" s="23"/>
      <c r="G83" s="8"/>
      <c r="I83" s="11"/>
    </row>
    <row r="84" spans="2:9" ht="12.75">
      <c r="B84" s="4" t="s">
        <v>22</v>
      </c>
      <c r="C84" s="13"/>
      <c r="D84" s="8"/>
      <c r="E84" s="24">
        <v>441</v>
      </c>
      <c r="F84" s="24">
        <v>441</v>
      </c>
      <c r="G84" s="8"/>
      <c r="I84" s="11"/>
    </row>
    <row r="85" spans="3:9" ht="7.5" customHeight="1">
      <c r="C85" s="13"/>
      <c r="D85" s="8"/>
      <c r="E85" s="45"/>
      <c r="F85" s="45"/>
      <c r="G85" s="8"/>
      <c r="I85" s="11"/>
    </row>
    <row r="86" spans="3:9" ht="12.75">
      <c r="C86" s="13"/>
      <c r="E86" s="44"/>
      <c r="F86" s="44"/>
      <c r="G86" s="8"/>
      <c r="I86" s="11"/>
    </row>
    <row r="87" spans="2:9" ht="12.75">
      <c r="B87" s="2" t="s">
        <v>86</v>
      </c>
      <c r="C87" s="13"/>
      <c r="E87" s="45">
        <f>SUM(E82:E84)</f>
        <v>4040</v>
      </c>
      <c r="F87" s="45">
        <f>SUM(F82:F84)</f>
        <v>1831</v>
      </c>
      <c r="G87" s="8"/>
      <c r="I87" s="11"/>
    </row>
    <row r="88" spans="3:9" ht="12.75">
      <c r="C88" s="13"/>
      <c r="D88" s="8"/>
      <c r="E88" s="23"/>
      <c r="F88" s="23"/>
      <c r="G88" s="8"/>
      <c r="I88" s="11"/>
    </row>
    <row r="89" spans="2:9" ht="12.75">
      <c r="B89" s="2" t="s">
        <v>17</v>
      </c>
      <c r="C89" s="13"/>
      <c r="D89" s="8"/>
      <c r="E89" s="23"/>
      <c r="F89" s="23"/>
      <c r="G89" s="8"/>
      <c r="I89" s="11"/>
    </row>
    <row r="90" spans="3:9" ht="12.75">
      <c r="C90" s="13"/>
      <c r="D90" s="8"/>
      <c r="E90" s="23"/>
      <c r="F90" s="23"/>
      <c r="G90" s="8"/>
      <c r="I90" s="11"/>
    </row>
    <row r="91" spans="2:9" ht="12.75">
      <c r="B91" s="4" t="s">
        <v>18</v>
      </c>
      <c r="C91" s="13"/>
      <c r="D91" s="8"/>
      <c r="E91" s="23">
        <v>6419</v>
      </c>
      <c r="F91" s="23">
        <v>6971</v>
      </c>
      <c r="G91" s="8"/>
      <c r="H91" s="21"/>
      <c r="I91" s="11"/>
    </row>
    <row r="92" spans="3:9" ht="12.75">
      <c r="C92" s="13"/>
      <c r="D92" s="8"/>
      <c r="E92" s="23"/>
      <c r="F92" s="23"/>
      <c r="G92" s="8"/>
      <c r="H92" s="21"/>
      <c r="I92" s="11"/>
    </row>
    <row r="93" spans="2:9" ht="12.75">
      <c r="B93" s="4" t="s">
        <v>116</v>
      </c>
      <c r="C93" s="13"/>
      <c r="D93" s="8"/>
      <c r="E93" s="23">
        <v>55</v>
      </c>
      <c r="F93" s="23">
        <v>0</v>
      </c>
      <c r="G93" s="8"/>
      <c r="H93" s="21"/>
      <c r="I93" s="11"/>
    </row>
    <row r="94" spans="3:9" ht="12.75">
      <c r="C94" s="13"/>
      <c r="D94" s="8"/>
      <c r="E94" s="23"/>
      <c r="F94" s="23"/>
      <c r="G94" s="8"/>
      <c r="H94" s="21"/>
      <c r="I94" s="11"/>
    </row>
    <row r="95" spans="2:9" ht="12.75">
      <c r="B95" s="4" t="s">
        <v>19</v>
      </c>
      <c r="C95" s="13"/>
      <c r="D95" s="8"/>
      <c r="E95" s="23">
        <v>1830</v>
      </c>
      <c r="F95" s="23">
        <v>2778</v>
      </c>
      <c r="G95" s="8"/>
      <c r="H95" s="21"/>
      <c r="I95" s="11"/>
    </row>
    <row r="96" spans="3:9" ht="12.75">
      <c r="C96" s="13"/>
      <c r="D96" s="8"/>
      <c r="E96" s="23"/>
      <c r="F96" s="23"/>
      <c r="G96" s="8"/>
      <c r="H96" s="21"/>
      <c r="I96" s="11"/>
    </row>
    <row r="97" spans="2:9" ht="12.75">
      <c r="B97" s="4" t="s">
        <v>20</v>
      </c>
      <c r="C97" s="13" t="s">
        <v>40</v>
      </c>
      <c r="D97" s="8"/>
      <c r="E97" s="23">
        <v>10563</v>
      </c>
      <c r="F97" s="23">
        <v>10411</v>
      </c>
      <c r="G97" s="8"/>
      <c r="H97" s="21"/>
      <c r="I97" s="11"/>
    </row>
    <row r="98" spans="3:9" ht="12.75">
      <c r="C98" s="13"/>
      <c r="D98" s="8"/>
      <c r="E98" s="23"/>
      <c r="F98" s="23"/>
      <c r="G98" s="8"/>
      <c r="I98" s="11"/>
    </row>
    <row r="99" spans="2:9" ht="12.75">
      <c r="B99" s="4" t="s">
        <v>21</v>
      </c>
      <c r="C99" s="13"/>
      <c r="D99" s="8"/>
      <c r="E99" s="23">
        <v>28</v>
      </c>
      <c r="F99" s="23">
        <v>75</v>
      </c>
      <c r="G99" s="8"/>
      <c r="I99" s="11"/>
    </row>
    <row r="100" spans="3:9" ht="7.5" customHeight="1">
      <c r="C100" s="13"/>
      <c r="D100" s="8"/>
      <c r="E100" s="45"/>
      <c r="F100" s="45"/>
      <c r="G100" s="8"/>
      <c r="I100" s="11"/>
    </row>
    <row r="101" spans="3:9" ht="12.75">
      <c r="C101" s="13"/>
      <c r="D101" s="8"/>
      <c r="E101" s="23"/>
      <c r="F101" s="23"/>
      <c r="G101" s="8"/>
      <c r="I101" s="11"/>
    </row>
    <row r="102" spans="2:9" ht="12.75">
      <c r="B102" s="2" t="s">
        <v>85</v>
      </c>
      <c r="C102" s="13"/>
      <c r="D102" s="8"/>
      <c r="E102" s="45">
        <f>SUM(E91:E99)</f>
        <v>18895</v>
      </c>
      <c r="F102" s="45">
        <f>SUM(F91:F99)</f>
        <v>20235</v>
      </c>
      <c r="G102" s="8"/>
      <c r="I102" s="11"/>
    </row>
    <row r="103" spans="3:9" ht="12.75">
      <c r="C103" s="13"/>
      <c r="D103" s="8"/>
      <c r="E103" s="23"/>
      <c r="F103" s="23"/>
      <c r="G103" s="8"/>
      <c r="I103" s="11"/>
    </row>
    <row r="104" spans="2:9" ht="12.75">
      <c r="B104" s="2" t="s">
        <v>74</v>
      </c>
      <c r="C104" s="13"/>
      <c r="D104" s="8"/>
      <c r="E104" s="45">
        <f>+E87+E102</f>
        <v>22935</v>
      </c>
      <c r="F104" s="45">
        <f>+F87+F102</f>
        <v>22066</v>
      </c>
      <c r="G104" s="8"/>
      <c r="I104" s="11"/>
    </row>
    <row r="105" spans="3:9" ht="12.75">
      <c r="C105" s="13"/>
      <c r="D105" s="8"/>
      <c r="E105" s="23"/>
      <c r="F105" s="23"/>
      <c r="G105" s="8"/>
      <c r="I105" s="11"/>
    </row>
    <row r="106" spans="2:9" ht="13.5" thickBot="1">
      <c r="B106" s="2" t="s">
        <v>75</v>
      </c>
      <c r="C106" s="13"/>
      <c r="D106" s="8"/>
      <c r="E106" s="47">
        <f>E104+E77</f>
        <v>58877</v>
      </c>
      <c r="F106" s="47">
        <f>F104+F77</f>
        <v>57809</v>
      </c>
      <c r="G106" s="8"/>
      <c r="I106" s="11"/>
    </row>
    <row r="107" spans="3:9" ht="12.75">
      <c r="C107" s="13"/>
      <c r="D107" s="8"/>
      <c r="E107" s="23"/>
      <c r="F107" s="23"/>
      <c r="G107" s="8"/>
      <c r="I107" s="11"/>
    </row>
    <row r="108" spans="2:9" ht="12.75">
      <c r="B108" s="4" t="s">
        <v>100</v>
      </c>
      <c r="C108" s="13"/>
      <c r="D108" s="8"/>
      <c r="E108" s="48">
        <f>E77/E67</f>
        <v>0.8985275368115797</v>
      </c>
      <c r="F108" s="48">
        <f>F77/F67</f>
        <v>0.8935526611834704</v>
      </c>
      <c r="G108" s="8"/>
      <c r="I108" s="11"/>
    </row>
    <row r="109" spans="3:6" ht="12.75">
      <c r="C109" s="13"/>
      <c r="E109" s="44"/>
      <c r="F109" s="44"/>
    </row>
    <row r="110" spans="3:6" ht="12.75">
      <c r="C110" s="13"/>
      <c r="E110" s="44"/>
      <c r="F110" s="44"/>
    </row>
    <row r="111" spans="3:6" ht="12.75">
      <c r="C111" s="13"/>
      <c r="E111" s="44"/>
      <c r="F111" s="44"/>
    </row>
    <row r="112" spans="3:6" ht="12.75">
      <c r="C112" s="13"/>
      <c r="E112" s="44"/>
      <c r="F112" s="44"/>
    </row>
    <row r="113" spans="3:6" ht="12.75">
      <c r="C113" s="13"/>
      <c r="E113" s="44"/>
      <c r="F113" s="44"/>
    </row>
    <row r="114" ht="12.75">
      <c r="B114" s="4" t="s">
        <v>92</v>
      </c>
    </row>
    <row r="115" spans="2:5" ht="12.75">
      <c r="B115" s="4" t="s">
        <v>104</v>
      </c>
      <c r="E115" s="21"/>
    </row>
    <row r="116" ht="12.75">
      <c r="E116" s="49"/>
    </row>
  </sheetData>
  <sheetProtection/>
  <mergeCells count="1">
    <mergeCell ref="I7:J7"/>
  </mergeCells>
  <printOptions horizontalCentered="1"/>
  <pageMargins left="0.5" right="0.17" top="0.75" bottom="0.5" header="0.5" footer="0.5"/>
  <pageSetup fitToHeight="2" horizontalDpi="600" verticalDpi="600" orientation="portrait" paperSize="9" scale="99" r:id="rId1"/>
  <rowBreaks count="1" manualBreakCount="1">
    <brk id="61" max="6" man="1"/>
  </rowBreaks>
</worksheet>
</file>

<file path=xl/worksheets/sheet3.xml><?xml version="1.0" encoding="utf-8"?>
<worksheet xmlns="http://schemas.openxmlformats.org/spreadsheetml/2006/main" xmlns:r="http://schemas.openxmlformats.org/officeDocument/2006/relationships">
  <sheetPr>
    <pageSetUpPr fitToPage="1"/>
  </sheetPr>
  <dimension ref="B2:F62"/>
  <sheetViews>
    <sheetView showGridLines="0" zoomScalePageLayoutView="0" workbookViewId="0" topLeftCell="A9">
      <selection activeCell="E17" sqref="E17"/>
    </sheetView>
  </sheetViews>
  <sheetFormatPr defaultColWidth="9.140625" defaultRowHeight="12.75"/>
  <cols>
    <col min="1" max="1" width="4.8515625" style="4" customWidth="1"/>
    <col min="2" max="2" width="41.28125" style="4" customWidth="1"/>
    <col min="3" max="3" width="13.7109375" style="4" customWidth="1"/>
    <col min="4" max="4" width="15.00390625" style="4" customWidth="1"/>
    <col min="5" max="5" width="19.57421875" style="4" customWidth="1"/>
    <col min="6" max="6" width="15.421875" style="4" customWidth="1"/>
    <col min="7" max="16384" width="9.140625" style="4" customWidth="1"/>
  </cols>
  <sheetData>
    <row r="2" spans="2:5" ht="17.25" customHeight="1">
      <c r="B2" s="5" t="s">
        <v>43</v>
      </c>
      <c r="E2" s="7"/>
    </row>
    <row r="3" spans="2:5" ht="12.75" customHeight="1">
      <c r="B3" s="9" t="s">
        <v>51</v>
      </c>
      <c r="E3" s="7"/>
    </row>
    <row r="5" ht="15">
      <c r="B5" s="3" t="s">
        <v>132</v>
      </c>
    </row>
    <row r="6" ht="12.75">
      <c r="B6" s="20"/>
    </row>
    <row r="7" ht="12.75">
      <c r="B7" s="20"/>
    </row>
    <row r="8" spans="3:6" ht="38.25">
      <c r="C8" s="32"/>
      <c r="D8" s="33" t="s">
        <v>88</v>
      </c>
      <c r="E8" s="33"/>
      <c r="F8" s="32"/>
    </row>
    <row r="9" spans="3:6" ht="12.75" customHeight="1">
      <c r="C9" s="10" t="s">
        <v>35</v>
      </c>
      <c r="D9" s="10" t="s">
        <v>35</v>
      </c>
      <c r="E9" s="10"/>
      <c r="F9" s="10" t="s">
        <v>79</v>
      </c>
    </row>
    <row r="10" spans="3:6" ht="12.75">
      <c r="C10" s="10" t="s">
        <v>36</v>
      </c>
      <c r="D10" s="10" t="s">
        <v>66</v>
      </c>
      <c r="E10" s="10" t="s">
        <v>98</v>
      </c>
      <c r="F10" s="10" t="s">
        <v>80</v>
      </c>
    </row>
    <row r="11" spans="3:6" ht="12.75">
      <c r="C11" s="10" t="s">
        <v>0</v>
      </c>
      <c r="D11" s="10" t="s">
        <v>0</v>
      </c>
      <c r="E11" s="10" t="s">
        <v>0</v>
      </c>
      <c r="F11" s="10" t="s">
        <v>0</v>
      </c>
    </row>
    <row r="12" spans="3:6" ht="12.75">
      <c r="C12" s="10"/>
      <c r="D12" s="10"/>
      <c r="E12" s="10"/>
      <c r="F12" s="10"/>
    </row>
    <row r="14" spans="2:6" ht="12.75" customHeight="1">
      <c r="B14" s="4" t="s">
        <v>106</v>
      </c>
      <c r="C14" s="14"/>
      <c r="D14" s="14"/>
      <c r="E14" s="14"/>
      <c r="F14" s="14"/>
    </row>
    <row r="15" spans="2:6" ht="12.75" customHeight="1">
      <c r="B15" s="4" t="s">
        <v>114</v>
      </c>
      <c r="C15" s="50">
        <v>40001</v>
      </c>
      <c r="D15" s="15">
        <v>1</v>
      </c>
      <c r="E15" s="15">
        <v>-4259</v>
      </c>
      <c r="F15" s="51">
        <f>SUM(C15:E15)</f>
        <v>35743</v>
      </c>
    </row>
    <row r="16" spans="2:6" ht="12.75" customHeight="1">
      <c r="B16" s="4" t="s">
        <v>113</v>
      </c>
      <c r="C16" s="52">
        <v>0</v>
      </c>
      <c r="D16" s="38">
        <v>0</v>
      </c>
      <c r="E16" s="38">
        <v>22</v>
      </c>
      <c r="F16" s="53">
        <f>SUM(C16:E16)</f>
        <v>22</v>
      </c>
    </row>
    <row r="17" spans="2:6" ht="12.75" customHeight="1">
      <c r="B17" s="8" t="s">
        <v>115</v>
      </c>
      <c r="C17" s="1">
        <f>SUM(C15:C16)</f>
        <v>40001</v>
      </c>
      <c r="D17" s="1">
        <f>SUM(D15:D16)</f>
        <v>1</v>
      </c>
      <c r="E17" s="1">
        <f>SUM(E15:E16)</f>
        <v>-4237</v>
      </c>
      <c r="F17" s="1">
        <f>SUM(F15:F16)</f>
        <v>35765</v>
      </c>
    </row>
    <row r="18" spans="3:6" ht="12.75" customHeight="1">
      <c r="C18" s="14"/>
      <c r="D18" s="14"/>
      <c r="E18" s="14"/>
      <c r="F18" s="14"/>
    </row>
    <row r="19" spans="2:6" ht="12.75">
      <c r="B19" s="4" t="s">
        <v>117</v>
      </c>
      <c r="C19" s="27">
        <v>0</v>
      </c>
      <c r="D19" s="27" t="s">
        <v>60</v>
      </c>
      <c r="E19" s="14">
        <f>+'IS'!F40</f>
        <v>177</v>
      </c>
      <c r="F19" s="14">
        <f>SUM(C19:E19)</f>
        <v>177</v>
      </c>
    </row>
    <row r="20" spans="3:6" ht="12.75">
      <c r="C20" s="27"/>
      <c r="D20" s="27"/>
      <c r="E20" s="14"/>
      <c r="F20" s="14"/>
    </row>
    <row r="21" spans="3:6" ht="12.75">
      <c r="C21" s="15"/>
      <c r="D21" s="15"/>
      <c r="E21" s="15"/>
      <c r="F21" s="15"/>
    </row>
    <row r="22" spans="2:6" ht="12.75">
      <c r="B22" s="4" t="s">
        <v>136</v>
      </c>
      <c r="C22" s="1">
        <f>SUM(C17:C19)</f>
        <v>40001</v>
      </c>
      <c r="D22" s="1">
        <f>SUM(D17:D19)</f>
        <v>1</v>
      </c>
      <c r="E22" s="1">
        <f>SUM(E17:E19)</f>
        <v>-4060</v>
      </c>
      <c r="F22" s="1">
        <f>SUM(F17:F19)</f>
        <v>35942</v>
      </c>
    </row>
    <row r="23" spans="3:6" ht="13.5" thickBot="1">
      <c r="C23" s="17"/>
      <c r="D23" s="17"/>
      <c r="E23" s="17"/>
      <c r="F23" s="17"/>
    </row>
    <row r="24" spans="3:6" ht="12.75">
      <c r="C24" s="14"/>
      <c r="D24" s="14"/>
      <c r="E24" s="14"/>
      <c r="F24" s="14"/>
    </row>
    <row r="25" ht="12.75" customHeight="1"/>
    <row r="26" spans="2:6" ht="12.75" customHeight="1">
      <c r="B26" s="4" t="s">
        <v>95</v>
      </c>
      <c r="C26" s="14">
        <v>40001</v>
      </c>
      <c r="D26" s="14">
        <v>1</v>
      </c>
      <c r="E26" s="14">
        <v>-4743</v>
      </c>
      <c r="F26" s="14">
        <f>SUM(C26:E26)</f>
        <v>35259</v>
      </c>
    </row>
    <row r="27" spans="3:6" ht="12.75" customHeight="1">
      <c r="C27" s="14"/>
      <c r="D27" s="14"/>
      <c r="E27" s="14"/>
      <c r="F27" s="14"/>
    </row>
    <row r="28" spans="2:6" ht="12.75" customHeight="1">
      <c r="B28" s="4" t="s">
        <v>117</v>
      </c>
      <c r="C28" s="27">
        <v>0</v>
      </c>
      <c r="D28" s="27" t="s">
        <v>60</v>
      </c>
      <c r="E28" s="14">
        <f>'IS'!G40</f>
        <v>862</v>
      </c>
      <c r="F28" s="14">
        <f>SUM(C28:E28)</f>
        <v>862</v>
      </c>
    </row>
    <row r="29" spans="3:6" ht="12.75" customHeight="1">
      <c r="C29" s="19"/>
      <c r="D29" s="14"/>
      <c r="E29" s="14"/>
      <c r="F29" s="14"/>
    </row>
    <row r="30" spans="3:6" ht="12.75" customHeight="1">
      <c r="C30" s="15"/>
      <c r="D30" s="15"/>
      <c r="E30" s="15"/>
      <c r="F30" s="15"/>
    </row>
    <row r="31" spans="2:6" ht="12.75" customHeight="1">
      <c r="B31" s="4" t="s">
        <v>137</v>
      </c>
      <c r="C31" s="1">
        <f>SUM(C26:C28)</f>
        <v>40001</v>
      </c>
      <c r="D31" s="1">
        <f>SUM(D26:D28)</f>
        <v>1</v>
      </c>
      <c r="E31" s="1">
        <f>SUM(E26:E28)</f>
        <v>-3881</v>
      </c>
      <c r="F31" s="1">
        <f>SUM(F26:F28)</f>
        <v>36121</v>
      </c>
    </row>
    <row r="32" spans="3:6" ht="13.5" thickBot="1">
      <c r="C32" s="17"/>
      <c r="D32" s="17"/>
      <c r="E32" s="17"/>
      <c r="F32" s="17"/>
    </row>
    <row r="61" ht="12.75">
      <c r="B61" s="4" t="s">
        <v>93</v>
      </c>
    </row>
    <row r="62" ht="12.75">
      <c r="B62" s="4" t="s">
        <v>104</v>
      </c>
    </row>
  </sheetData>
  <sheetProtection/>
  <printOptions/>
  <pageMargins left="0.63" right="0.5" top="0.75" bottom="0.25" header="0.5" footer="0.5"/>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B1:J122"/>
  <sheetViews>
    <sheetView showGridLines="0" zoomScalePageLayoutView="0" workbookViewId="0" topLeftCell="A1">
      <selection activeCell="C8" sqref="C8"/>
    </sheetView>
  </sheetViews>
  <sheetFormatPr defaultColWidth="9.140625" defaultRowHeight="12.75"/>
  <cols>
    <col min="1" max="1" width="4.00390625" style="4" customWidth="1"/>
    <col min="2" max="2" width="68.7109375" style="4" customWidth="1"/>
    <col min="3" max="3" width="14.57421875" style="4" customWidth="1"/>
    <col min="4" max="4" width="15.140625" style="4" customWidth="1"/>
    <col min="5" max="16384" width="9.140625" style="4" customWidth="1"/>
  </cols>
  <sheetData>
    <row r="1" spans="2:4" ht="20.25">
      <c r="B1" s="5" t="s">
        <v>43</v>
      </c>
      <c r="C1" s="5"/>
      <c r="D1" s="5"/>
    </row>
    <row r="2" spans="2:4" ht="12.75">
      <c r="B2" s="9" t="s">
        <v>51</v>
      </c>
      <c r="C2" s="9"/>
      <c r="D2" s="9"/>
    </row>
    <row r="5" spans="2:4" ht="15">
      <c r="B5" s="3" t="s">
        <v>133</v>
      </c>
      <c r="C5" s="3"/>
      <c r="D5" s="3"/>
    </row>
    <row r="6" spans="2:4" ht="15">
      <c r="B6" s="3" t="s">
        <v>99</v>
      </c>
      <c r="C6" s="3"/>
      <c r="D6" s="3"/>
    </row>
    <row r="8" spans="3:4" ht="12.75">
      <c r="C8" s="10" t="s">
        <v>63</v>
      </c>
      <c r="D8" s="10" t="s">
        <v>63</v>
      </c>
    </row>
    <row r="9" spans="3:4" ht="12.75">
      <c r="C9" s="10" t="s">
        <v>110</v>
      </c>
      <c r="D9" s="10" t="s">
        <v>110</v>
      </c>
    </row>
    <row r="10" spans="3:4" ht="12.75">
      <c r="C10" s="37" t="str">
        <f>'IS'!D10</f>
        <v>30 September</v>
      </c>
      <c r="D10" s="37" t="str">
        <f>C10</f>
        <v>30 September</v>
      </c>
    </row>
    <row r="11" spans="3:4" ht="12.75">
      <c r="C11" s="10">
        <v>2010</v>
      </c>
      <c r="D11" s="10">
        <v>2009</v>
      </c>
    </row>
    <row r="12" spans="2:4" ht="12.75">
      <c r="B12" s="2"/>
      <c r="C12" s="10" t="s">
        <v>0</v>
      </c>
      <c r="D12" s="10" t="s">
        <v>0</v>
      </c>
    </row>
    <row r="13" spans="2:4" ht="12.75">
      <c r="B13" s="2"/>
      <c r="C13" s="10"/>
      <c r="D13" s="10"/>
    </row>
    <row r="15" ht="12.75">
      <c r="B15" s="2" t="s">
        <v>119</v>
      </c>
    </row>
    <row r="17" spans="2:4" ht="12.75">
      <c r="B17" s="25" t="s">
        <v>134</v>
      </c>
      <c r="C17" s="14">
        <f>+'IS'!F28</f>
        <v>415</v>
      </c>
      <c r="D17" s="14">
        <f>+'IS'!G28</f>
        <v>1148</v>
      </c>
    </row>
    <row r="18" spans="3:4" ht="12.75">
      <c r="C18" s="14"/>
      <c r="D18" s="14"/>
    </row>
    <row r="19" spans="2:8" ht="12.75">
      <c r="B19" s="4" t="s">
        <v>24</v>
      </c>
      <c r="C19" s="14"/>
      <c r="D19" s="14"/>
      <c r="F19" s="35"/>
      <c r="H19" s="16"/>
    </row>
    <row r="20" spans="2:10" ht="12.75">
      <c r="B20" s="4" t="s">
        <v>55</v>
      </c>
      <c r="C20" s="14">
        <f>-'IS'!F23</f>
        <v>579</v>
      </c>
      <c r="D20" s="14">
        <v>624</v>
      </c>
      <c r="F20" s="34"/>
      <c r="G20" s="34"/>
      <c r="H20" s="34"/>
      <c r="I20" s="21"/>
      <c r="J20" s="21"/>
    </row>
    <row r="21" spans="2:10" ht="12.75">
      <c r="B21" s="4" t="s">
        <v>25</v>
      </c>
      <c r="C21" s="14">
        <v>557</v>
      </c>
      <c r="D21" s="14">
        <v>539</v>
      </c>
      <c r="E21" s="21"/>
      <c r="F21" s="34"/>
      <c r="G21" s="34"/>
      <c r="H21" s="34"/>
      <c r="I21" s="21"/>
      <c r="J21" s="21"/>
    </row>
    <row r="22" spans="2:10" ht="12.75">
      <c r="B22" s="4" t="s">
        <v>64</v>
      </c>
      <c r="C22" s="14">
        <v>27</v>
      </c>
      <c r="D22" s="14">
        <v>27</v>
      </c>
      <c r="F22" s="34"/>
      <c r="G22" s="34"/>
      <c r="H22" s="34"/>
      <c r="I22" s="21"/>
      <c r="J22" s="21"/>
    </row>
    <row r="23" spans="2:10" ht="12.75">
      <c r="B23" s="4" t="s">
        <v>138</v>
      </c>
      <c r="C23" s="14">
        <v>0</v>
      </c>
      <c r="D23" s="14">
        <v>191</v>
      </c>
      <c r="F23" s="34"/>
      <c r="G23" s="34"/>
      <c r="H23" s="34"/>
      <c r="I23" s="21"/>
      <c r="J23" s="21"/>
    </row>
    <row r="24" spans="2:10" ht="12.75">
      <c r="B24" s="4" t="s">
        <v>26</v>
      </c>
      <c r="C24" s="14">
        <v>-244</v>
      </c>
      <c r="D24" s="14">
        <v>-954</v>
      </c>
      <c r="F24" s="34"/>
      <c r="G24" s="34"/>
      <c r="H24" s="34"/>
      <c r="I24" s="21"/>
      <c r="J24" s="21"/>
    </row>
    <row r="25" spans="2:10" ht="12.75">
      <c r="B25" s="4" t="s">
        <v>102</v>
      </c>
      <c r="C25" s="14">
        <v>-99</v>
      </c>
      <c r="D25" s="14">
        <v>-609</v>
      </c>
      <c r="F25" s="34"/>
      <c r="G25" s="34"/>
      <c r="H25" s="34"/>
      <c r="I25" s="21"/>
      <c r="J25" s="21"/>
    </row>
    <row r="26" spans="2:10" ht="12.75">
      <c r="B26" s="4" t="s">
        <v>27</v>
      </c>
      <c r="C26" s="14">
        <f>-'IS'!F24</f>
        <v>-74</v>
      </c>
      <c r="D26" s="14">
        <v>-123</v>
      </c>
      <c r="F26" s="34"/>
      <c r="G26" s="34"/>
      <c r="H26" s="34"/>
      <c r="I26" s="21"/>
      <c r="J26" s="21"/>
    </row>
    <row r="27" spans="2:10" ht="12.75">
      <c r="B27" s="4" t="s">
        <v>96</v>
      </c>
      <c r="C27" s="14">
        <v>0</v>
      </c>
      <c r="D27" s="14">
        <v>-122</v>
      </c>
      <c r="F27" s="34"/>
      <c r="G27" s="34"/>
      <c r="H27" s="34"/>
      <c r="I27" s="21"/>
      <c r="J27" s="21"/>
    </row>
    <row r="28" spans="3:7" ht="12.75">
      <c r="C28" s="38"/>
      <c r="D28" s="38"/>
      <c r="F28" s="34"/>
      <c r="G28" s="34"/>
    </row>
    <row r="29" spans="3:4" ht="12.75">
      <c r="C29" s="14"/>
      <c r="D29" s="14"/>
    </row>
    <row r="30" spans="2:4" ht="12.75">
      <c r="B30" s="25" t="s">
        <v>120</v>
      </c>
      <c r="C30" s="14">
        <f>SUM(C17:C27)</f>
        <v>1161</v>
      </c>
      <c r="D30" s="14">
        <f>SUM(D17:D27)</f>
        <v>721</v>
      </c>
    </row>
    <row r="31" spans="3:4" ht="12.75">
      <c r="C31" s="14"/>
      <c r="D31" s="14"/>
    </row>
    <row r="32" spans="3:4" ht="12.75">
      <c r="C32" s="14"/>
      <c r="D32" s="14"/>
    </row>
    <row r="33" spans="2:4" ht="12.75">
      <c r="B33" s="4" t="s">
        <v>45</v>
      </c>
      <c r="C33" s="14"/>
      <c r="D33" s="14"/>
    </row>
    <row r="34" spans="2:4" ht="12.75">
      <c r="B34" s="4" t="s">
        <v>46</v>
      </c>
      <c r="C34" s="14">
        <v>521</v>
      </c>
      <c r="D34" s="55">
        <v>5190</v>
      </c>
    </row>
    <row r="35" spans="2:4" ht="12.75">
      <c r="B35" s="4" t="s">
        <v>47</v>
      </c>
      <c r="C35" s="14">
        <v>-1445</v>
      </c>
      <c r="D35" s="55">
        <v>-2517</v>
      </c>
    </row>
    <row r="36" spans="3:4" ht="12.75">
      <c r="C36" s="38"/>
      <c r="D36" s="38"/>
    </row>
    <row r="37" spans="3:4" ht="12.75">
      <c r="C37" s="14"/>
      <c r="D37" s="14"/>
    </row>
    <row r="38" spans="2:4" ht="12.75">
      <c r="B38" s="25" t="s">
        <v>139</v>
      </c>
      <c r="C38" s="14">
        <f>SUM(C30:C35)</f>
        <v>237</v>
      </c>
      <c r="D38" s="14">
        <f>SUM(D30:D35)</f>
        <v>3394</v>
      </c>
    </row>
    <row r="39" spans="3:4" ht="12.75">
      <c r="C39" s="14"/>
      <c r="D39" s="14"/>
    </row>
    <row r="40" spans="2:4" ht="12.75">
      <c r="B40" s="4" t="s">
        <v>28</v>
      </c>
      <c r="C40" s="14">
        <v>-304</v>
      </c>
      <c r="D40" s="55">
        <v>-256</v>
      </c>
    </row>
    <row r="41" spans="2:4" ht="12.75">
      <c r="B41" s="4" t="s">
        <v>59</v>
      </c>
      <c r="C41" s="14">
        <v>0</v>
      </c>
      <c r="D41" s="55">
        <v>419</v>
      </c>
    </row>
    <row r="42" spans="3:4" ht="12.75">
      <c r="C42" s="14"/>
      <c r="D42" s="14"/>
    </row>
    <row r="43" spans="3:4" ht="12.75">
      <c r="C43" s="15"/>
      <c r="D43" s="15"/>
    </row>
    <row r="44" spans="2:4" ht="12.75">
      <c r="B44" s="25" t="s">
        <v>121</v>
      </c>
      <c r="C44" s="1">
        <f>SUM(C38:C42)</f>
        <v>-67</v>
      </c>
      <c r="D44" s="1">
        <f>SUM(D38:D42)</f>
        <v>3557</v>
      </c>
    </row>
    <row r="45" spans="3:4" ht="12.75">
      <c r="C45" s="38"/>
      <c r="D45" s="38"/>
    </row>
    <row r="46" spans="3:4" ht="12.75">
      <c r="C46" s="14"/>
      <c r="D46" s="14"/>
    </row>
    <row r="47" spans="2:4" ht="12.75">
      <c r="B47" s="2" t="s">
        <v>122</v>
      </c>
      <c r="C47" s="14"/>
      <c r="D47" s="14"/>
    </row>
    <row r="48" spans="3:4" ht="12.75">
      <c r="C48" s="14"/>
      <c r="D48" s="14"/>
    </row>
    <row r="49" spans="2:4" ht="12.75">
      <c r="B49" s="4" t="s">
        <v>94</v>
      </c>
      <c r="C49" s="14">
        <v>1600</v>
      </c>
      <c r="D49" s="14">
        <v>3135</v>
      </c>
    </row>
    <row r="50" spans="2:4" ht="12.75">
      <c r="B50" s="4" t="s">
        <v>29</v>
      </c>
      <c r="C50" s="14">
        <f>-C26</f>
        <v>74</v>
      </c>
      <c r="D50" s="14">
        <f>-D26</f>
        <v>123</v>
      </c>
    </row>
    <row r="51" spans="2:4" ht="12.75">
      <c r="B51" s="4" t="s">
        <v>30</v>
      </c>
      <c r="C51" s="14">
        <v>-2091</v>
      </c>
      <c r="D51" s="14">
        <v>-1018</v>
      </c>
    </row>
    <row r="52" spans="2:4" ht="12.75">
      <c r="B52" s="4" t="s">
        <v>118</v>
      </c>
      <c r="C52" s="14">
        <v>-739</v>
      </c>
      <c r="D52" s="14">
        <v>0</v>
      </c>
    </row>
    <row r="53" spans="2:4" ht="12.75">
      <c r="B53" s="4" t="s">
        <v>97</v>
      </c>
      <c r="C53" s="14">
        <v>-17</v>
      </c>
      <c r="D53" s="14">
        <v>-26</v>
      </c>
    </row>
    <row r="54" spans="3:4" ht="12.75">
      <c r="C54" s="14"/>
      <c r="D54" s="14"/>
    </row>
    <row r="55" spans="3:4" ht="12.75">
      <c r="C55" s="15"/>
      <c r="D55" s="15"/>
    </row>
    <row r="56" spans="2:4" ht="12.75">
      <c r="B56" s="25" t="s">
        <v>140</v>
      </c>
      <c r="C56" s="1">
        <f>SUM(C49:C53)</f>
        <v>-1173</v>
      </c>
      <c r="D56" s="1">
        <f>SUM(D49:D53)</f>
        <v>2214</v>
      </c>
    </row>
    <row r="57" spans="3:4" ht="12.75">
      <c r="C57" s="38"/>
      <c r="D57" s="38"/>
    </row>
    <row r="58" spans="3:4" ht="12.75">
      <c r="C58" s="14"/>
      <c r="D58" s="14"/>
    </row>
    <row r="59" spans="3:4" ht="12.75">
      <c r="C59" s="14"/>
      <c r="D59" s="14"/>
    </row>
    <row r="60" spans="2:4" ht="12.75">
      <c r="B60" s="16" t="s">
        <v>42</v>
      </c>
      <c r="C60" s="14"/>
      <c r="D60" s="14"/>
    </row>
    <row r="61" spans="3:4" ht="12.75">
      <c r="C61" s="14"/>
      <c r="D61" s="14"/>
    </row>
    <row r="62" spans="3:4" ht="12.75" hidden="1">
      <c r="C62" s="14"/>
      <c r="D62" s="14"/>
    </row>
    <row r="63" spans="3:4" ht="12.75" hidden="1">
      <c r="C63" s="14"/>
      <c r="D63" s="14"/>
    </row>
    <row r="64" spans="3:4" ht="12.75" hidden="1">
      <c r="C64" s="14"/>
      <c r="D64" s="14"/>
    </row>
    <row r="65" spans="3:4" ht="12.75" hidden="1">
      <c r="C65" s="14"/>
      <c r="D65" s="14"/>
    </row>
    <row r="66" spans="3:4" ht="12.75" hidden="1">
      <c r="C66" s="14"/>
      <c r="D66" s="14"/>
    </row>
    <row r="67" spans="3:4" ht="12.75" hidden="1">
      <c r="C67" s="14"/>
      <c r="D67" s="14"/>
    </row>
    <row r="68" ht="12.75" hidden="1"/>
    <row r="69" spans="3:4" ht="12.75">
      <c r="C69" s="14"/>
      <c r="D69" s="14"/>
    </row>
    <row r="70" spans="2:4" ht="12.75">
      <c r="B70" s="2" t="s">
        <v>123</v>
      </c>
      <c r="C70" s="14"/>
      <c r="D70" s="14"/>
    </row>
    <row r="71" spans="3:4" ht="12.75">
      <c r="C71" s="14"/>
      <c r="D71" s="14"/>
    </row>
    <row r="72" spans="2:4" ht="12.75">
      <c r="B72" s="25" t="s">
        <v>124</v>
      </c>
      <c r="C72" s="14">
        <v>1706</v>
      </c>
      <c r="D72" s="14">
        <v>-1576</v>
      </c>
    </row>
    <row r="73" spans="2:4" ht="12.75">
      <c r="B73" s="25" t="s">
        <v>125</v>
      </c>
      <c r="C73" s="14">
        <v>507</v>
      </c>
      <c r="D73" s="14">
        <v>-103</v>
      </c>
    </row>
    <row r="74" spans="2:4" ht="12.75">
      <c r="B74" s="25" t="s">
        <v>126</v>
      </c>
      <c r="C74" s="14">
        <v>170</v>
      </c>
      <c r="D74" s="14">
        <v>-3361</v>
      </c>
    </row>
    <row r="75" spans="2:4" ht="12.75">
      <c r="B75" s="4" t="s">
        <v>56</v>
      </c>
      <c r="C75" s="14">
        <f>-C20</f>
        <v>-579</v>
      </c>
      <c r="D75" s="14">
        <f>-D20</f>
        <v>-624</v>
      </c>
    </row>
    <row r="76" spans="3:4" ht="12.75">
      <c r="C76" s="38"/>
      <c r="D76" s="38"/>
    </row>
    <row r="77" spans="3:4" ht="12.75">
      <c r="C77" s="1"/>
      <c r="D77" s="1"/>
    </row>
    <row r="78" spans="2:4" ht="12.75">
      <c r="B78" s="25" t="s">
        <v>127</v>
      </c>
      <c r="C78" s="1">
        <f>SUM(C72:C76)</f>
        <v>1804</v>
      </c>
      <c r="D78" s="1">
        <f>SUM(D72:D76)</f>
        <v>-5664</v>
      </c>
    </row>
    <row r="79" spans="3:4" ht="12.75">
      <c r="C79" s="38"/>
      <c r="D79" s="38"/>
    </row>
    <row r="80" spans="3:4" ht="12.75">
      <c r="C80" s="14"/>
      <c r="D80" s="14"/>
    </row>
    <row r="81" spans="2:4" ht="12.75">
      <c r="B81" s="2" t="s">
        <v>141</v>
      </c>
      <c r="C81" s="14">
        <f>C44+C56+C78</f>
        <v>564</v>
      </c>
      <c r="D81" s="14">
        <f>D44+D56+D78</f>
        <v>107</v>
      </c>
    </row>
    <row r="82" spans="2:4" ht="12.75">
      <c r="B82" s="2"/>
      <c r="C82" s="14"/>
      <c r="D82" s="14"/>
    </row>
    <row r="83" spans="2:4" ht="12.75">
      <c r="B83" s="2" t="s">
        <v>107</v>
      </c>
      <c r="C83" s="14">
        <v>3704</v>
      </c>
      <c r="D83" s="14">
        <v>3699</v>
      </c>
    </row>
    <row r="84" spans="2:4" ht="12.75">
      <c r="B84" s="2"/>
      <c r="C84" s="14"/>
      <c r="D84" s="14"/>
    </row>
    <row r="85" spans="2:4" ht="12.75">
      <c r="B85" s="2"/>
      <c r="C85" s="15"/>
      <c r="D85" s="15"/>
    </row>
    <row r="86" spans="2:4" ht="12.75">
      <c r="B86" s="2" t="s">
        <v>108</v>
      </c>
      <c r="C86" s="1">
        <f>SUM(C81:C83)</f>
        <v>4268</v>
      </c>
      <c r="D86" s="1">
        <f>SUM(D81:D83)</f>
        <v>3806</v>
      </c>
    </row>
    <row r="87" spans="3:4" ht="13.5" thickBot="1">
      <c r="C87" s="17"/>
      <c r="D87" s="17"/>
    </row>
    <row r="88" spans="3:4" ht="12.75">
      <c r="C88" s="14"/>
      <c r="D88" s="14"/>
    </row>
    <row r="89" spans="3:4" ht="12.75">
      <c r="C89" s="14"/>
      <c r="D89" s="14"/>
    </row>
    <row r="90" spans="2:4" ht="12.75">
      <c r="B90" s="2" t="s">
        <v>31</v>
      </c>
      <c r="C90" s="14"/>
      <c r="D90" s="14"/>
    </row>
    <row r="91" spans="3:4" ht="12.75">
      <c r="C91" s="14"/>
      <c r="D91" s="14"/>
    </row>
    <row r="92" spans="2:4" ht="12.75">
      <c r="B92" s="4" t="s">
        <v>16</v>
      </c>
      <c r="C92" s="14">
        <f>'BS'!E46</f>
        <v>660</v>
      </c>
      <c r="D92" s="14">
        <v>738</v>
      </c>
    </row>
    <row r="93" spans="2:4" ht="12.75">
      <c r="B93" s="4" t="s">
        <v>33</v>
      </c>
      <c r="C93" s="14">
        <f>'BS'!E44</f>
        <v>4452</v>
      </c>
      <c r="D93" s="14">
        <v>3895</v>
      </c>
    </row>
    <row r="94" spans="3:4" ht="12.75">
      <c r="C94" s="38"/>
      <c r="D94" s="38"/>
    </row>
    <row r="95" spans="3:4" ht="12.75">
      <c r="C95" s="14"/>
      <c r="D95" s="14"/>
    </row>
    <row r="96" spans="3:4" ht="12.75">
      <c r="C96" s="14">
        <f>SUM(C92:C93)</f>
        <v>5112</v>
      </c>
      <c r="D96" s="14">
        <f>SUM(D92:D93)</f>
        <v>4633</v>
      </c>
    </row>
    <row r="97" spans="2:4" ht="12.75">
      <c r="B97" s="2" t="s">
        <v>32</v>
      </c>
      <c r="C97" s="14"/>
      <c r="D97" s="14"/>
    </row>
    <row r="98" spans="3:4" ht="12.75">
      <c r="C98" s="14"/>
      <c r="D98" s="14"/>
    </row>
    <row r="99" spans="2:6" ht="12.75">
      <c r="B99" s="4" t="s">
        <v>34</v>
      </c>
      <c r="C99" s="14">
        <v>-844</v>
      </c>
      <c r="D99" s="14">
        <v>-827</v>
      </c>
      <c r="F99" s="21"/>
    </row>
    <row r="100" spans="3:4" ht="12.75">
      <c r="C100" s="38"/>
      <c r="D100" s="38"/>
    </row>
    <row r="101" spans="3:4" ht="12.75">
      <c r="C101" s="14"/>
      <c r="D101" s="14"/>
    </row>
    <row r="102" spans="3:4" ht="12.75">
      <c r="C102" s="14">
        <f>SUM(C96:C99)</f>
        <v>4268</v>
      </c>
      <c r="D102" s="14">
        <f>SUM(D96:D99)</f>
        <v>3806</v>
      </c>
    </row>
    <row r="103" spans="3:4" ht="13.5" thickBot="1">
      <c r="C103" s="17"/>
      <c r="D103" s="17"/>
    </row>
    <row r="104" spans="3:4" ht="12.75">
      <c r="C104" s="21"/>
      <c r="D104" s="21"/>
    </row>
    <row r="106" spans="2:4" ht="12.75">
      <c r="B106" s="18"/>
      <c r="C106" s="18"/>
      <c r="D106" s="18"/>
    </row>
    <row r="107" spans="2:4" ht="12.75">
      <c r="B107" s="18"/>
      <c r="C107" s="18"/>
      <c r="D107" s="18"/>
    </row>
    <row r="118" ht="12.75">
      <c r="B118" s="4" t="s">
        <v>44</v>
      </c>
    </row>
    <row r="119" ht="12.75">
      <c r="B119" s="4" t="s">
        <v>111</v>
      </c>
    </row>
    <row r="122" ht="12.75">
      <c r="B122" s="14"/>
    </row>
  </sheetData>
  <sheetProtection/>
  <printOptions/>
  <pageMargins left="0.5" right="0.5" top="0.75" bottom="0.5" header="0.35" footer="0.5"/>
  <pageSetup fitToHeight="2" horizontalDpi="600" verticalDpi="600" orientation="portrait" paperSize="9" scale="87" r:id="rId1"/>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WOODLANDER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WOODLANDER SDN BHD</dc:creator>
  <cp:keywords/>
  <dc:description/>
  <cp:lastModifiedBy>Peggy Loh</cp:lastModifiedBy>
  <cp:lastPrinted>2010-11-09T07:32:58Z</cp:lastPrinted>
  <dcterms:created xsi:type="dcterms:W3CDTF">2002-09-10T06:58:13Z</dcterms:created>
  <dcterms:modified xsi:type="dcterms:W3CDTF">2010-11-25T09:34:26Z</dcterms:modified>
  <cp:category/>
  <cp:version/>
  <cp:contentType/>
  <cp:contentStatus/>
</cp:coreProperties>
</file>